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amples\smples Estimate (1)\smples Estimate\paint\"/>
    </mc:Choice>
  </mc:AlternateContent>
  <xr:revisionPtr revIDLastSave="0" documentId="13_ncr:1_{855D850B-AD66-49AD-BBCC-5CC9FC2993DE}" xr6:coauthVersionLast="47" xr6:coauthVersionMax="47" xr10:uidLastSave="{00000000-0000-0000-0000-000000000000}"/>
  <bookViews>
    <workbookView xWindow="-108" yWindow="-108" windowWidth="23256" windowHeight="12576" tabRatio="833" xr2:uid="{00000000-000D-0000-FFFF-FFFF00000000}"/>
  </bookViews>
  <sheets>
    <sheet name="QTO" sheetId="1" r:id="rId1"/>
  </sheets>
  <definedNames>
    <definedName name="_xlnm.Print_Area" localSheetId="0">QTO!$A$1:$R$215</definedName>
    <definedName name="_xlnm.Print_Titles" localSheetId="0">QTO!$54:$54</definedName>
    <definedName name="TotalMonthlyExpenses">SUM(#REF!)</definedName>
    <definedName name="TotalMonthlyIncome">SUM(#REF!)</definedName>
  </definedNames>
  <calcPr calcId="191029"/>
</workbook>
</file>

<file path=xl/calcChain.xml><?xml version="1.0" encoding="utf-8"?>
<calcChain xmlns="http://schemas.openxmlformats.org/spreadsheetml/2006/main">
  <c r="R211" i="1" l="1"/>
  <c r="B58" i="1" l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H97" i="1"/>
  <c r="H95" i="1"/>
  <c r="H206" i="1"/>
  <c r="H107" i="1"/>
  <c r="H119" i="1"/>
  <c r="H193" i="1"/>
  <c r="H180" i="1"/>
  <c r="H167" i="1"/>
  <c r="H154" i="1"/>
  <c r="H130" i="1"/>
  <c r="H141" i="1"/>
  <c r="H118" i="1"/>
  <c r="B211" i="1"/>
  <c r="B213" i="1"/>
  <c r="B214" i="1"/>
  <c r="B57" i="1"/>
  <c r="R213" i="1" l="1"/>
  <c r="R214" i="1" s="1"/>
</calcChain>
</file>

<file path=xl/sharedStrings.xml><?xml version="1.0" encoding="utf-8"?>
<sst xmlns="http://schemas.openxmlformats.org/spreadsheetml/2006/main" count="261" uniqueCount="90">
  <si>
    <t>S#</t>
  </si>
  <si>
    <t>CSI NO</t>
  </si>
  <si>
    <t>QTY.</t>
  </si>
  <si>
    <t>DETAIL #</t>
  </si>
  <si>
    <t>LS</t>
  </si>
  <si>
    <t>SUPERVISION</t>
  </si>
  <si>
    <t>DIVISION 01 - GENERAL REQUIREMENTS</t>
  </si>
  <si>
    <t>Subtotal</t>
  </si>
  <si>
    <t>DIVISION 09 - FINISHES</t>
  </si>
  <si>
    <t>Calc.</t>
  </si>
  <si>
    <t>MOBILIZATION</t>
  </si>
  <si>
    <t>PAINTING</t>
  </si>
  <si>
    <t>DESCRIPTION</t>
  </si>
  <si>
    <t>DWG #</t>
  </si>
  <si>
    <t xml:space="preserve">                                                   </t>
  </si>
  <si>
    <t xml:space="preserve">BIDDER NAME:  </t>
  </si>
  <si>
    <t>UNIT</t>
  </si>
  <si>
    <t xml:space="preserve"> ID:  </t>
  </si>
  <si>
    <t>PERMITS</t>
  </si>
  <si>
    <t>Total.</t>
  </si>
  <si>
    <t>G.Total</t>
  </si>
  <si>
    <t>BOND &amp; INSURANCE</t>
  </si>
  <si>
    <t>SUBMITTALS &amp; SAMPLES</t>
  </si>
  <si>
    <t>TEMPORARY FACILITIES &amp; CONTROLS</t>
  </si>
  <si>
    <t>PROJECT SCHEDULE</t>
  </si>
  <si>
    <t>CLOSEOUT PROCEDURES</t>
  </si>
  <si>
    <t>LABOR</t>
  </si>
  <si>
    <t>TOTAL COST</t>
  </si>
  <si>
    <t>Manhour / Unit</t>
  </si>
  <si>
    <t>MATERIAL  (PER UNIT)</t>
  </si>
  <si>
    <t>COST</t>
  </si>
  <si>
    <t>$/HOUR</t>
  </si>
  <si>
    <t>EQUIPMENT (PER UNIT)</t>
  </si>
  <si>
    <t>COMPOSITE RATE/UNIT</t>
  </si>
  <si>
    <t>EA</t>
  </si>
  <si>
    <t>LF</t>
  </si>
  <si>
    <t>SF</t>
  </si>
  <si>
    <t>Single Door Paint.</t>
  </si>
  <si>
    <t>First Floor</t>
  </si>
  <si>
    <t>Second Floor</t>
  </si>
  <si>
    <t>Third Floor</t>
  </si>
  <si>
    <t>Fourth Floor</t>
  </si>
  <si>
    <t>Fifth Floor</t>
  </si>
  <si>
    <t>Sixth Floor</t>
  </si>
  <si>
    <t>Seventh Floor</t>
  </si>
  <si>
    <t>Cellar Floor</t>
  </si>
  <si>
    <t>Bulkhead Floor</t>
  </si>
  <si>
    <t>Exterior Stucco Finish.</t>
  </si>
  <si>
    <t>Metal Ladder Paint.</t>
  </si>
  <si>
    <t>Gutter Paint</t>
  </si>
  <si>
    <t xml:space="preserve">DIVISION 07 - THERMAL AND MOISTURE PROTECTION </t>
  </si>
  <si>
    <t>ROOFING SYSTEM</t>
  </si>
  <si>
    <t>Double Door Paint</t>
  </si>
  <si>
    <t>(42"H) Handrail.</t>
  </si>
  <si>
    <t>`</t>
  </si>
  <si>
    <t>GWB Ceiling Paint.</t>
  </si>
  <si>
    <t>GWB Wall Paint.</t>
  </si>
  <si>
    <t>Wall Mounted Handrail Paint.</t>
  </si>
  <si>
    <t>(36"H) Handrail Paint.</t>
  </si>
  <si>
    <t>(42"H) Handrail Paint.</t>
  </si>
  <si>
    <t>Ceiling Paint.</t>
  </si>
  <si>
    <t>Wall Mounted Handrail.</t>
  </si>
  <si>
    <t>Expose Structure Paint.</t>
  </si>
  <si>
    <t>CMU Wall Paint</t>
  </si>
  <si>
    <t>Gutter &amp; Leader</t>
  </si>
  <si>
    <t>TPO Roofing</t>
  </si>
  <si>
    <t>Cover Board</t>
  </si>
  <si>
    <t>Rigid Insulation</t>
  </si>
  <si>
    <t>Waterproof Membrane</t>
  </si>
  <si>
    <t>1" Drain Board</t>
  </si>
  <si>
    <t>3" Water Resistant Rigid Foam Insulation w/ Rain Channels on Bottom Edges</t>
  </si>
  <si>
    <t>Pedestal 1" Thk.</t>
  </si>
  <si>
    <t>2" THK. Precast Concrete Pavers (24" x 24")</t>
  </si>
  <si>
    <t>ROOFING</t>
  </si>
  <si>
    <t>GREEN ROOFING</t>
  </si>
  <si>
    <t>Insulation</t>
  </si>
  <si>
    <t>Protection Mat</t>
  </si>
  <si>
    <t>Drainage Layer</t>
  </si>
  <si>
    <t>Filter Layer</t>
  </si>
  <si>
    <t>Green Roof Substrate</t>
  </si>
  <si>
    <t>TERRACE ROOF (No Details)</t>
  </si>
  <si>
    <t>Terrace Roof</t>
  </si>
  <si>
    <t>Fire Path</t>
  </si>
  <si>
    <t>TPO ROOFING</t>
  </si>
  <si>
    <t>Exterior Stucco Paint</t>
  </si>
  <si>
    <t>Exterior Equitone Panel Paint.</t>
  </si>
  <si>
    <t>GWB Wall Paint</t>
  </si>
  <si>
    <t>A-201-RCP 004</t>
  </si>
  <si>
    <t>O.H &amp; Profit + Tax</t>
  </si>
  <si>
    <t>TOTAL PRICE/UNIT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</si>
</sst>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42" formatCode="_(&quot;$&quot;* #,##0_);_(&quot;$&quot;* \(#,##0\);_(&quot;$&quot;* &quot;-&quot;_);_(@_)"/>
    <numFmt numFmtId="41" formatCode="_(* #,##0_);_(* \(#,##0\);_(* &quot;-&quot;_);_(@_)"/>
    <numFmt numFmtId="164" formatCode="000000"/>
    <numFmt numFmtId="165" formatCode="&quot;$&quot;#,##0"/>
    <numFmt numFmtId="166" formatCode="_(* #,##0.000_);_(* \(#,##0.000\);_(* &quot;-&quot;???_);_(@_)"/>
    <numFmt numFmtId="167" formatCode="0.00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 tint="4.9989318521683403E-2"/>
      <name val="Calibri"/>
      <family val="1"/>
      <scheme val="minor"/>
    </font>
    <font>
      <sz val="36"/>
      <color theme="0"/>
      <name val="Cambria"/>
      <family val="1"/>
      <scheme val="major"/>
    </font>
    <font>
      <b/>
      <sz val="11"/>
      <color theme="0"/>
      <name val="Cambria"/>
      <family val="1"/>
      <scheme val="major"/>
    </font>
    <font>
      <b/>
      <sz val="10"/>
      <color theme="0"/>
      <name val="Cambria"/>
      <family val="1"/>
      <scheme val="major"/>
    </font>
    <font>
      <u/>
      <sz val="9.35"/>
      <color theme="10"/>
      <name val="Calibri"/>
      <family val="2"/>
    </font>
    <font>
      <b/>
      <sz val="11"/>
      <color theme="0"/>
      <name val="Arial"/>
      <family val="2"/>
    </font>
    <font>
      <b/>
      <sz val="11"/>
      <color theme="1"/>
      <name val="Arial"/>
      <family val="2"/>
    </font>
    <font>
      <b/>
      <u/>
      <sz val="11"/>
      <color theme="1"/>
      <name val="Arial"/>
      <family val="2"/>
    </font>
    <font>
      <sz val="11"/>
      <color theme="1" tint="4.9989318521683403E-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u/>
      <sz val="11"/>
      <color theme="10"/>
      <name val="Arial"/>
      <family val="2"/>
    </font>
    <font>
      <sz val="8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3" tint="-0.24994659260841701"/>
        <bgColor indexed="64"/>
      </patternFill>
    </fill>
    <fill>
      <patternFill patternType="solid">
        <fgColor theme="3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gray0625">
        <bgColor theme="0"/>
      </patternFill>
    </fill>
    <fill>
      <patternFill patternType="gray125">
        <bgColor theme="0"/>
      </patternFill>
    </fill>
    <fill>
      <patternFill patternType="darkTrellis">
        <bgColor theme="0"/>
      </patternFill>
    </fill>
    <fill>
      <patternFill patternType="solid">
        <fgColor rgb="FF92D05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</borders>
  <cellStyleXfs count="11">
    <xf numFmtId="0" fontId="0" fillId="0" borderId="0"/>
    <xf numFmtId="0" fontId="4" fillId="0" borderId="0">
      <alignment vertical="center"/>
    </xf>
    <xf numFmtId="0" fontId="6" fillId="3" borderId="0" applyNumberFormat="0" applyBorder="0" applyProtection="0">
      <alignment horizontal="center" vertical="center"/>
    </xf>
    <xf numFmtId="0" fontId="6" fillId="4" borderId="0" applyNumberFormat="0" applyBorder="0" applyProtection="0">
      <alignment horizontal="center" vertical="center"/>
    </xf>
    <xf numFmtId="0" fontId="7" fillId="5" borderId="0" applyNumberFormat="0" applyBorder="0" applyAlignment="0" applyProtection="0"/>
    <xf numFmtId="0" fontId="5" fillId="2" borderId="0" applyNumberFormat="0" applyBorder="0" applyAlignment="0" applyProtection="0"/>
    <xf numFmtId="0" fontId="3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2" fillId="7" borderId="10" applyBorder="0">
      <alignment horizontal="center" vertical="center"/>
    </xf>
    <xf numFmtId="0" fontId="2" fillId="8" borderId="10" applyBorder="0">
      <alignment horizontal="center" vertical="center"/>
    </xf>
    <xf numFmtId="0" fontId="2" fillId="9" borderId="14">
      <alignment horizontal="center" vertical="center"/>
    </xf>
  </cellStyleXfs>
  <cellXfs count="143">
    <xf numFmtId="0" fontId="0" fillId="0" borderId="0" xfId="0"/>
    <xf numFmtId="0" fontId="2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left" vertical="center" wrapText="1"/>
    </xf>
    <xf numFmtId="0" fontId="10" fillId="6" borderId="1" xfId="0" applyFont="1" applyFill="1" applyBorder="1" applyAlignment="1">
      <alignment horizontal="center" vertical="center" wrapText="1"/>
    </xf>
    <xf numFmtId="164" fontId="2" fillId="6" borderId="1" xfId="0" applyNumberFormat="1" applyFont="1" applyFill="1" applyBorder="1" applyAlignment="1">
      <alignment horizontal="center" vertical="center" wrapText="1"/>
    </xf>
    <xf numFmtId="0" fontId="12" fillId="6" borderId="1" xfId="1" applyFont="1" applyFill="1" applyBorder="1" applyAlignment="1">
      <alignment horizontal="center" vertical="center" wrapText="1"/>
    </xf>
    <xf numFmtId="0" fontId="12" fillId="6" borderId="15" xfId="1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center" vertical="center" wrapText="1"/>
    </xf>
    <xf numFmtId="0" fontId="12" fillId="6" borderId="10" xfId="1" applyFont="1" applyFill="1" applyBorder="1" applyAlignment="1">
      <alignment horizontal="center" vertical="center" wrapText="1"/>
    </xf>
    <xf numFmtId="0" fontId="2" fillId="6" borderId="0" xfId="0" applyFont="1" applyFill="1" applyAlignment="1">
      <alignment vertical="center" wrapText="1"/>
    </xf>
    <xf numFmtId="0" fontId="9" fillId="6" borderId="0" xfId="0" applyFont="1" applyFill="1" applyAlignment="1">
      <alignment horizontal="center" vertical="center" wrapText="1"/>
    </xf>
    <xf numFmtId="0" fontId="9" fillId="6" borderId="0" xfId="0" applyFont="1" applyFill="1" applyAlignment="1">
      <alignment vertical="center" wrapText="1"/>
    </xf>
    <xf numFmtId="0" fontId="2" fillId="6" borderId="0" xfId="0" applyFont="1" applyFill="1" applyAlignment="1">
      <alignment horizontal="center" vertical="center" wrapText="1"/>
    </xf>
    <xf numFmtId="14" fontId="2" fillId="6" borderId="0" xfId="0" applyNumberFormat="1" applyFont="1" applyFill="1" applyAlignment="1">
      <alignment vertical="center" wrapText="1"/>
    </xf>
    <xf numFmtId="0" fontId="10" fillId="6" borderId="0" xfId="0" applyFont="1" applyFill="1" applyAlignment="1">
      <alignment horizontal="right" vertical="center" wrapText="1"/>
    </xf>
    <xf numFmtId="0" fontId="2" fillId="6" borderId="0" xfId="0" applyFont="1" applyFill="1" applyAlignment="1">
      <alignment horizontal="right" vertical="center" wrapText="1"/>
    </xf>
    <xf numFmtId="0" fontId="10" fillId="6" borderId="0" xfId="0" applyFont="1" applyFill="1" applyAlignment="1">
      <alignment horizontal="right" vertical="center"/>
    </xf>
    <xf numFmtId="0" fontId="2" fillId="7" borderId="13" xfId="8" applyBorder="1" applyAlignment="1">
      <alignment horizontal="center" vertical="center" wrapText="1"/>
    </xf>
    <xf numFmtId="0" fontId="2" fillId="7" borderId="11" xfId="8" applyBorder="1" applyAlignment="1">
      <alignment horizontal="center" vertical="center" wrapText="1"/>
    </xf>
    <xf numFmtId="0" fontId="13" fillId="6" borderId="1" xfId="6" applyFont="1" applyFill="1" applyBorder="1" applyAlignment="1">
      <alignment horizontal="left" vertical="center" wrapText="1"/>
    </xf>
    <xf numFmtId="0" fontId="13" fillId="6" borderId="1" xfId="0" applyFont="1" applyFill="1" applyBorder="1" applyAlignment="1">
      <alignment horizontal="center" vertical="center" wrapText="1"/>
    </xf>
    <xf numFmtId="0" fontId="2" fillId="6" borderId="15" xfId="0" applyFont="1" applyFill="1" applyBorder="1" applyAlignment="1">
      <alignment horizontal="center" vertical="center" wrapText="1"/>
    </xf>
    <xf numFmtId="0" fontId="12" fillId="6" borderId="19" xfId="1" applyFont="1" applyFill="1" applyBorder="1" applyAlignment="1">
      <alignment horizontal="center" vertical="center" wrapText="1"/>
    </xf>
    <xf numFmtId="0" fontId="10" fillId="6" borderId="1" xfId="6" applyFont="1" applyFill="1" applyBorder="1" applyAlignment="1">
      <alignment horizontal="right" vertical="center" wrapText="1"/>
    </xf>
    <xf numFmtId="0" fontId="10" fillId="6" borderId="3" xfId="6" applyFont="1" applyFill="1" applyBorder="1" applyAlignment="1">
      <alignment horizontal="center" vertical="center" wrapText="1"/>
    </xf>
    <xf numFmtId="0" fontId="10" fillId="6" borderId="18" xfId="6" applyFont="1" applyFill="1" applyBorder="1" applyAlignment="1">
      <alignment horizontal="center" vertical="center" wrapText="1"/>
    </xf>
    <xf numFmtId="0" fontId="10" fillId="6" borderId="10" xfId="0" applyFont="1" applyFill="1" applyBorder="1" applyAlignment="1">
      <alignment horizontal="center" vertical="center" wrapText="1"/>
    </xf>
    <xf numFmtId="0" fontId="2" fillId="7" borderId="14" xfId="8" applyBorder="1" applyAlignment="1">
      <alignment horizontal="center" vertical="center" wrapText="1"/>
    </xf>
    <xf numFmtId="0" fontId="11" fillId="6" borderId="1" xfId="0" applyFont="1" applyFill="1" applyBorder="1" applyAlignment="1">
      <alignment horizontal="left" vertical="center" wrapText="1"/>
    </xf>
    <xf numFmtId="0" fontId="10" fillId="6" borderId="0" xfId="0" applyFont="1" applyFill="1" applyAlignment="1">
      <alignment vertical="center" wrapText="1"/>
    </xf>
    <xf numFmtId="0" fontId="2" fillId="6" borderId="10" xfId="0" applyFont="1" applyFill="1" applyBorder="1" applyAlignment="1">
      <alignment horizontal="center" vertical="center" wrapText="1"/>
    </xf>
    <xf numFmtId="0" fontId="12" fillId="6" borderId="3" xfId="1" applyFont="1" applyFill="1" applyBorder="1" applyAlignment="1">
      <alignment horizontal="center" vertical="center" wrapText="1"/>
    </xf>
    <xf numFmtId="0" fontId="2" fillId="6" borderId="19" xfId="0" applyFont="1" applyFill="1" applyBorder="1" applyAlignment="1">
      <alignment horizontal="center" vertical="center" wrapText="1"/>
    </xf>
    <xf numFmtId="0" fontId="10" fillId="6" borderId="19" xfId="6" applyFont="1" applyFill="1" applyBorder="1" applyAlignment="1">
      <alignment horizontal="center" vertical="center" wrapText="1"/>
    </xf>
    <xf numFmtId="0" fontId="16" fillId="6" borderId="0" xfId="7" applyFont="1" applyFill="1" applyAlignment="1" applyProtection="1">
      <alignment horizontal="center" vertical="center" wrapText="1"/>
    </xf>
    <xf numFmtId="1" fontId="2" fillId="6" borderId="0" xfId="0" applyNumberFormat="1" applyFont="1" applyFill="1" applyAlignment="1">
      <alignment horizontal="center" vertical="center" wrapText="1"/>
    </xf>
    <xf numFmtId="1" fontId="9" fillId="6" borderId="0" xfId="0" applyNumberFormat="1" applyFont="1" applyFill="1" applyAlignment="1">
      <alignment horizontal="center" vertical="center" wrapText="1"/>
    </xf>
    <xf numFmtId="1" fontId="13" fillId="6" borderId="1" xfId="1" applyNumberFormat="1" applyFont="1" applyFill="1" applyBorder="1" applyAlignment="1">
      <alignment horizontal="center" vertical="center" wrapText="1"/>
    </xf>
    <xf numFmtId="1" fontId="12" fillId="6" borderId="15" xfId="1" applyNumberFormat="1" applyFont="1" applyFill="1" applyBorder="1" applyAlignment="1">
      <alignment horizontal="center" vertical="center" wrapText="1"/>
    </xf>
    <xf numFmtId="1" fontId="10" fillId="6" borderId="3" xfId="6" applyNumberFormat="1" applyFont="1" applyFill="1" applyBorder="1" applyAlignment="1">
      <alignment horizontal="center" vertical="center" wrapText="1"/>
    </xf>
    <xf numFmtId="1" fontId="10" fillId="6" borderId="1" xfId="0" applyNumberFormat="1" applyFont="1" applyFill="1" applyBorder="1" applyAlignment="1">
      <alignment horizontal="center" vertical="center" wrapText="1"/>
    </xf>
    <xf numFmtId="1" fontId="2" fillId="7" borderId="10" xfId="8" applyNumberFormat="1" applyBorder="1" applyAlignment="1">
      <alignment horizontal="center" vertical="center" wrapText="1"/>
    </xf>
    <xf numFmtId="1" fontId="12" fillId="6" borderId="3" xfId="1" applyNumberFormat="1" applyFont="1" applyFill="1" applyBorder="1" applyAlignment="1">
      <alignment horizontal="center" vertical="center" wrapText="1"/>
    </xf>
    <xf numFmtId="0" fontId="12" fillId="6" borderId="18" xfId="1" applyFont="1" applyFill="1" applyBorder="1" applyAlignment="1">
      <alignment horizontal="center" vertical="center" wrapText="1"/>
    </xf>
    <xf numFmtId="0" fontId="1" fillId="6" borderId="0" xfId="0" applyFont="1" applyFill="1" applyAlignment="1">
      <alignment vertical="center" wrapText="1"/>
    </xf>
    <xf numFmtId="0" fontId="1" fillId="6" borderId="9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4" fillId="6" borderId="1" xfId="0" applyFont="1" applyFill="1" applyBorder="1" applyAlignment="1">
      <alignment horizontal="right" vertical="center" wrapText="1"/>
    </xf>
    <xf numFmtId="2" fontId="1" fillId="6" borderId="1" xfId="0" applyNumberFormat="1" applyFont="1" applyFill="1" applyBorder="1" applyAlignment="1">
      <alignment horizontal="center" vertical="center" wrapText="1"/>
    </xf>
    <xf numFmtId="0" fontId="13" fillId="6" borderId="9" xfId="0" applyFont="1" applyFill="1" applyBorder="1" applyAlignment="1">
      <alignment horizontal="center" vertical="center" wrapText="1"/>
    </xf>
    <xf numFmtId="0" fontId="13" fillId="6" borderId="1" xfId="1" applyFont="1" applyFill="1" applyBorder="1" applyAlignment="1">
      <alignment horizontal="center" vertical="center" wrapText="1"/>
    </xf>
    <xf numFmtId="42" fontId="2" fillId="6" borderId="0" xfId="0" applyNumberFormat="1" applyFont="1" applyFill="1" applyAlignment="1">
      <alignment vertical="center" wrapText="1"/>
    </xf>
    <xf numFmtId="42" fontId="2" fillId="7" borderId="12" xfId="8" applyNumberFormat="1" applyBorder="1" applyAlignment="1">
      <alignment horizontal="center" vertical="center" wrapText="1"/>
    </xf>
    <xf numFmtId="42" fontId="12" fillId="6" borderId="7" xfId="1" applyNumberFormat="1" applyFont="1" applyFill="1" applyBorder="1" applyAlignment="1">
      <alignment horizontal="center" vertical="center" wrapText="1"/>
    </xf>
    <xf numFmtId="42" fontId="12" fillId="6" borderId="16" xfId="1" applyNumberFormat="1" applyFont="1" applyFill="1" applyBorder="1" applyAlignment="1">
      <alignment horizontal="center" vertical="center" wrapText="1"/>
    </xf>
    <xf numFmtId="42" fontId="10" fillId="6" borderId="8" xfId="6" applyNumberFormat="1" applyFont="1" applyFill="1" applyBorder="1" applyAlignment="1">
      <alignment horizontal="center" vertical="center" wrapText="1"/>
    </xf>
    <xf numFmtId="42" fontId="10" fillId="6" borderId="16" xfId="6" applyNumberFormat="1" applyFont="1" applyFill="1" applyBorder="1" applyAlignment="1">
      <alignment horizontal="center" vertical="center" wrapText="1"/>
    </xf>
    <xf numFmtId="0" fontId="14" fillId="6" borderId="1" xfId="0" applyFont="1" applyFill="1" applyBorder="1" applyAlignment="1">
      <alignment horizontal="center" vertical="center" wrapText="1"/>
    </xf>
    <xf numFmtId="0" fontId="13" fillId="6" borderId="10" xfId="0" applyFont="1" applyFill="1" applyBorder="1" applyAlignment="1">
      <alignment horizontal="center" vertical="center" wrapText="1"/>
    </xf>
    <xf numFmtId="0" fontId="13" fillId="6" borderId="10" xfId="1" applyFont="1" applyFill="1" applyBorder="1" applyAlignment="1">
      <alignment horizontal="center" vertical="center" wrapText="1"/>
    </xf>
    <xf numFmtId="0" fontId="13" fillId="6" borderId="1" xfId="6" applyFont="1" applyFill="1" applyBorder="1" applyAlignment="1">
      <alignment horizontal="center" vertical="center" wrapText="1"/>
    </xf>
    <xf numFmtId="0" fontId="14" fillId="6" borderId="1" xfId="6" applyFont="1" applyFill="1" applyBorder="1" applyAlignment="1">
      <alignment horizontal="center" vertical="center" wrapText="1"/>
    </xf>
    <xf numFmtId="165" fontId="10" fillId="6" borderId="8" xfId="6" applyNumberFormat="1" applyFont="1" applyFill="1" applyBorder="1" applyAlignment="1">
      <alignment horizontal="center" vertical="center" wrapText="1"/>
    </xf>
    <xf numFmtId="165" fontId="10" fillId="6" borderId="7" xfId="0" applyNumberFormat="1" applyFont="1" applyFill="1" applyBorder="1" applyAlignment="1">
      <alignment horizontal="center" vertical="center" wrapText="1"/>
    </xf>
    <xf numFmtId="166" fontId="1" fillId="0" borderId="3" xfId="0" applyNumberFormat="1" applyFont="1" applyBorder="1" applyAlignment="1">
      <alignment horizontal="center" vertical="center" wrapText="1"/>
    </xf>
    <xf numFmtId="0" fontId="1" fillId="7" borderId="24" xfId="8" applyFont="1" applyBorder="1" applyAlignment="1">
      <alignment horizontal="center" vertical="center" wrapText="1"/>
    </xf>
    <xf numFmtId="0" fontId="1" fillId="7" borderId="25" xfId="8" applyFont="1" applyBorder="1" applyAlignment="1">
      <alignment horizontal="center" vertical="center" wrapText="1"/>
    </xf>
    <xf numFmtId="0" fontId="1" fillId="7" borderId="26" xfId="8" applyFont="1" applyBorder="1" applyAlignment="1">
      <alignment horizontal="center" vertical="center" wrapText="1"/>
    </xf>
    <xf numFmtId="164" fontId="1" fillId="6" borderId="25" xfId="0" applyNumberFormat="1" applyFont="1" applyFill="1" applyBorder="1" applyAlignment="1">
      <alignment horizontal="center" vertical="center" wrapText="1"/>
    </xf>
    <xf numFmtId="1" fontId="1" fillId="7" borderId="25" xfId="8" applyNumberFormat="1" applyFont="1" applyBorder="1" applyAlignment="1">
      <alignment horizontal="center" vertical="center" wrapText="1"/>
    </xf>
    <xf numFmtId="42" fontId="1" fillId="7" borderId="25" xfId="8" applyNumberFormat="1" applyFont="1" applyBorder="1" applyAlignment="1">
      <alignment horizontal="center" vertical="center" wrapText="1"/>
    </xf>
    <xf numFmtId="42" fontId="1" fillId="7" borderId="27" xfId="8" applyNumberFormat="1" applyFont="1" applyBorder="1" applyAlignment="1">
      <alignment horizontal="center" vertical="center" wrapText="1"/>
    </xf>
    <xf numFmtId="41" fontId="1" fillId="0" borderId="3" xfId="0" applyNumberFormat="1" applyFont="1" applyBorder="1" applyAlignment="1">
      <alignment horizontal="center" vertical="center" wrapText="1"/>
    </xf>
    <xf numFmtId="165" fontId="13" fillId="6" borderId="1" xfId="1" applyNumberFormat="1" applyFont="1" applyFill="1" applyBorder="1" applyAlignment="1">
      <alignment horizontal="center" vertical="center" wrapText="1"/>
    </xf>
    <xf numFmtId="165" fontId="10" fillId="6" borderId="3" xfId="6" applyNumberFormat="1" applyFont="1" applyFill="1" applyBorder="1" applyAlignment="1">
      <alignment horizontal="center" vertical="center" wrapText="1"/>
    </xf>
    <xf numFmtId="165" fontId="10" fillId="6" borderId="1" xfId="0" applyNumberFormat="1" applyFont="1" applyFill="1" applyBorder="1" applyAlignment="1">
      <alignment horizontal="center" vertical="center" wrapText="1"/>
    </xf>
    <xf numFmtId="42" fontId="12" fillId="6" borderId="1" xfId="1" applyNumberFormat="1" applyFont="1" applyFill="1" applyBorder="1" applyAlignment="1">
      <alignment horizontal="center" vertical="center" wrapText="1"/>
    </xf>
    <xf numFmtId="42" fontId="12" fillId="6" borderId="15" xfId="1" applyNumberFormat="1" applyFont="1" applyFill="1" applyBorder="1" applyAlignment="1">
      <alignment horizontal="center" vertical="center" wrapText="1"/>
    </xf>
    <xf numFmtId="42" fontId="10" fillId="6" borderId="3" xfId="6" applyNumberFormat="1" applyFont="1" applyFill="1" applyBorder="1" applyAlignment="1">
      <alignment horizontal="center" vertical="center" wrapText="1"/>
    </xf>
    <xf numFmtId="42" fontId="10" fillId="6" borderId="15" xfId="6" applyNumberFormat="1" applyFont="1" applyFill="1" applyBorder="1" applyAlignment="1">
      <alignment horizontal="center" vertical="center" wrapText="1"/>
    </xf>
    <xf numFmtId="42" fontId="2" fillId="7" borderId="11" xfId="8" applyNumberFormat="1" applyBorder="1" applyAlignment="1">
      <alignment horizontal="center" vertical="center" wrapText="1"/>
    </xf>
    <xf numFmtId="0" fontId="13" fillId="6" borderId="20" xfId="0" applyFont="1" applyFill="1" applyBorder="1" applyAlignment="1">
      <alignment horizontal="center" vertical="center" wrapText="1"/>
    </xf>
    <xf numFmtId="0" fontId="13" fillId="6" borderId="15" xfId="0" applyFont="1" applyFill="1" applyBorder="1" applyAlignment="1">
      <alignment horizontal="center" vertical="center" wrapText="1"/>
    </xf>
    <xf numFmtId="164" fontId="13" fillId="6" borderId="15" xfId="0" applyNumberFormat="1" applyFont="1" applyFill="1" applyBorder="1" applyAlignment="1">
      <alignment horizontal="center" vertical="center" wrapText="1"/>
    </xf>
    <xf numFmtId="0" fontId="14" fillId="6" borderId="15" xfId="6" applyFont="1" applyFill="1" applyBorder="1" applyAlignment="1">
      <alignment horizontal="right" vertical="center" wrapText="1"/>
    </xf>
    <xf numFmtId="0" fontId="13" fillId="6" borderId="15" xfId="1" applyFont="1" applyFill="1" applyBorder="1" applyAlignment="1">
      <alignment horizontal="center" vertical="center" wrapText="1"/>
    </xf>
    <xf numFmtId="0" fontId="1" fillId="6" borderId="15" xfId="0" applyFont="1" applyFill="1" applyBorder="1" applyAlignment="1">
      <alignment vertical="center" wrapText="1"/>
    </xf>
    <xf numFmtId="167" fontId="10" fillId="6" borderId="1" xfId="0" applyNumberFormat="1" applyFont="1" applyFill="1" applyBorder="1" applyAlignment="1">
      <alignment horizontal="center" vertical="center" wrapText="1"/>
    </xf>
    <xf numFmtId="2" fontId="1" fillId="6" borderId="1" xfId="0" applyNumberFormat="1" applyFont="1" applyFill="1" applyBorder="1" applyAlignment="1">
      <alignment horizontal="right" vertical="center" wrapText="1"/>
    </xf>
    <xf numFmtId="2" fontId="14" fillId="6" borderId="1" xfId="1" applyNumberFormat="1" applyFont="1" applyFill="1" applyBorder="1" applyAlignment="1">
      <alignment horizontal="right" vertical="center" wrapText="1"/>
    </xf>
    <xf numFmtId="167" fontId="14" fillId="6" borderId="15" xfId="6" applyNumberFormat="1" applyFont="1" applyFill="1" applyBorder="1" applyAlignment="1">
      <alignment horizontal="center" vertical="center" wrapText="1"/>
    </xf>
    <xf numFmtId="2" fontId="1" fillId="6" borderId="15" xfId="0" applyNumberFormat="1" applyFont="1" applyFill="1" applyBorder="1" applyAlignment="1">
      <alignment horizontal="right" vertical="center" wrapText="1"/>
    </xf>
    <xf numFmtId="2" fontId="14" fillId="6" borderId="15" xfId="1" applyNumberFormat="1" applyFont="1" applyFill="1" applyBorder="1" applyAlignment="1">
      <alignment horizontal="right" vertical="center" wrapText="1"/>
    </xf>
    <xf numFmtId="164" fontId="1" fillId="6" borderId="1" xfId="0" applyNumberFormat="1" applyFont="1" applyFill="1" applyBorder="1" applyAlignment="1">
      <alignment horizontal="center" vertical="center" wrapText="1"/>
    </xf>
    <xf numFmtId="0" fontId="10" fillId="10" borderId="1" xfId="0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center" vertical="center" wrapText="1"/>
    </xf>
    <xf numFmtId="0" fontId="10" fillId="6" borderId="7" xfId="6" applyFont="1" applyFill="1" applyBorder="1" applyAlignment="1">
      <alignment horizontal="right" vertical="center" wrapText="1"/>
    </xf>
    <xf numFmtId="0" fontId="10" fillId="6" borderId="1" xfId="6" applyFont="1" applyFill="1" applyBorder="1" applyAlignment="1">
      <alignment horizontal="center" vertical="center" wrapText="1"/>
    </xf>
    <xf numFmtId="0" fontId="10" fillId="6" borderId="17" xfId="0" applyFont="1" applyFill="1" applyBorder="1" applyAlignment="1">
      <alignment horizontal="center" vertical="center" wrapText="1"/>
    </xf>
    <xf numFmtId="0" fontId="14" fillId="6" borderId="1" xfId="6" applyFont="1" applyFill="1" applyBorder="1" applyAlignment="1">
      <alignment horizontal="left" vertical="center" wrapText="1"/>
    </xf>
    <xf numFmtId="167" fontId="12" fillId="6" borderId="10" xfId="1" applyNumberFormat="1" applyFont="1" applyFill="1" applyBorder="1" applyAlignment="1">
      <alignment horizontal="center" vertical="center" wrapText="1"/>
    </xf>
    <xf numFmtId="2" fontId="12" fillId="6" borderId="10" xfId="1" applyNumberFormat="1" applyFont="1" applyFill="1" applyBorder="1" applyAlignment="1">
      <alignment horizontal="center" vertical="center" wrapText="1"/>
    </xf>
    <xf numFmtId="2" fontId="12" fillId="6" borderId="1" xfId="1" applyNumberFormat="1" applyFont="1" applyFill="1" applyBorder="1" applyAlignment="1">
      <alignment horizontal="center" vertical="center" wrapText="1"/>
    </xf>
    <xf numFmtId="2" fontId="12" fillId="0" borderId="1" xfId="1" applyNumberFormat="1" applyFont="1" applyBorder="1" applyAlignment="1">
      <alignment horizontal="center" vertical="center" wrapText="1"/>
    </xf>
    <xf numFmtId="42" fontId="10" fillId="6" borderId="7" xfId="0" applyNumberFormat="1" applyFont="1" applyFill="1" applyBorder="1" applyAlignment="1">
      <alignment vertical="center" wrapText="1"/>
    </xf>
    <xf numFmtId="42" fontId="10" fillId="6" borderId="16" xfId="0" applyNumberFormat="1" applyFont="1" applyFill="1" applyBorder="1" applyAlignment="1">
      <alignment vertical="center" wrapText="1"/>
    </xf>
    <xf numFmtId="0" fontId="13" fillId="0" borderId="1" xfId="6" applyFont="1" applyBorder="1" applyAlignment="1">
      <alignment horizontal="left" vertical="center" wrapText="1"/>
    </xf>
    <xf numFmtId="0" fontId="14" fillId="0" borderId="1" xfId="6" applyFont="1" applyBorder="1" applyAlignment="1">
      <alignment horizontal="left" vertical="center" wrapText="1"/>
    </xf>
    <xf numFmtId="42" fontId="12" fillId="6" borderId="10" xfId="1" applyNumberFormat="1" applyFont="1" applyFill="1" applyBorder="1" applyAlignment="1">
      <alignment horizontal="center" vertical="center" wrapText="1"/>
    </xf>
    <xf numFmtId="0" fontId="10" fillId="6" borderId="10" xfId="6" applyFont="1" applyFill="1" applyBorder="1" applyAlignment="1">
      <alignment horizontal="right" vertical="center" wrapText="1"/>
    </xf>
    <xf numFmtId="164" fontId="1" fillId="6" borderId="15" xfId="0" applyNumberFormat="1" applyFont="1" applyFill="1" applyBorder="1" applyAlignment="1">
      <alignment horizontal="center" vertical="center" wrapText="1"/>
    </xf>
    <xf numFmtId="164" fontId="1" fillId="6" borderId="2" xfId="0" applyNumberFormat="1" applyFont="1" applyFill="1" applyBorder="1" applyAlignment="1">
      <alignment horizontal="center" vertical="center" wrapText="1"/>
    </xf>
    <xf numFmtId="164" fontId="1" fillId="6" borderId="17" xfId="0" applyNumberFormat="1" applyFont="1" applyFill="1" applyBorder="1" applyAlignment="1">
      <alignment horizontal="center" vertical="center" wrapText="1"/>
    </xf>
    <xf numFmtId="0" fontId="10" fillId="6" borderId="15" xfId="0" applyFont="1" applyFill="1" applyBorder="1" applyAlignment="1">
      <alignment horizontal="center" vertical="center" wrapText="1"/>
    </xf>
    <xf numFmtId="0" fontId="10" fillId="6" borderId="17" xfId="0" applyFont="1" applyFill="1" applyBorder="1" applyAlignment="1">
      <alignment horizontal="center" vertical="center" wrapText="1"/>
    </xf>
    <xf numFmtId="0" fontId="2" fillId="6" borderId="15" xfId="0" applyFont="1" applyFill="1" applyBorder="1" applyAlignment="1">
      <alignment horizontal="center" vertical="center" wrapText="1"/>
    </xf>
    <xf numFmtId="0" fontId="2" fillId="6" borderId="17" xfId="0" applyFont="1" applyFill="1" applyBorder="1" applyAlignment="1">
      <alignment horizontal="center" vertical="center" wrapText="1"/>
    </xf>
    <xf numFmtId="0" fontId="2" fillId="6" borderId="2" xfId="0" applyFont="1" applyFill="1" applyBorder="1" applyAlignment="1">
      <alignment horizontal="center" vertical="center" wrapText="1"/>
    </xf>
    <xf numFmtId="164" fontId="2" fillId="6" borderId="15" xfId="0" applyNumberFormat="1" applyFont="1" applyFill="1" applyBorder="1" applyAlignment="1">
      <alignment horizontal="center" vertical="center" wrapText="1"/>
    </xf>
    <xf numFmtId="164" fontId="2" fillId="6" borderId="17" xfId="0" applyNumberFormat="1" applyFont="1" applyFill="1" applyBorder="1" applyAlignment="1">
      <alignment horizontal="center" vertical="center" wrapText="1"/>
    </xf>
    <xf numFmtId="164" fontId="2" fillId="6" borderId="2" xfId="0" applyNumberFormat="1" applyFont="1" applyFill="1" applyBorder="1" applyAlignment="1">
      <alignment horizontal="center" vertical="center" wrapText="1"/>
    </xf>
    <xf numFmtId="0" fontId="15" fillId="6" borderId="28" xfId="0" applyFont="1" applyFill="1" applyBorder="1" applyAlignment="1">
      <alignment horizontal="center" vertical="center" wrapText="1"/>
    </xf>
    <xf numFmtId="0" fontId="15" fillId="6" borderId="29" xfId="0" applyFont="1" applyFill="1" applyBorder="1" applyAlignment="1">
      <alignment horizontal="center" vertical="center" wrapText="1"/>
    </xf>
    <xf numFmtId="0" fontId="15" fillId="6" borderId="30" xfId="0" applyFont="1" applyFill="1" applyBorder="1" applyAlignment="1">
      <alignment horizontal="center" vertical="center" wrapText="1"/>
    </xf>
    <xf numFmtId="2" fontId="10" fillId="6" borderId="5" xfId="0" applyNumberFormat="1" applyFont="1" applyFill="1" applyBorder="1" applyAlignment="1">
      <alignment horizontal="center" vertical="center" wrapText="1"/>
    </xf>
    <xf numFmtId="2" fontId="10" fillId="6" borderId="3" xfId="0" applyNumberFormat="1" applyFont="1" applyFill="1" applyBorder="1" applyAlignment="1">
      <alignment horizontal="center" vertical="center" wrapText="1"/>
    </xf>
    <xf numFmtId="42" fontId="10" fillId="6" borderId="6" xfId="0" applyNumberFormat="1" applyFont="1" applyFill="1" applyBorder="1" applyAlignment="1">
      <alignment horizontal="center" vertical="center" wrapText="1"/>
    </xf>
    <xf numFmtId="42" fontId="10" fillId="6" borderId="8" xfId="0" applyNumberFormat="1" applyFont="1" applyFill="1" applyBorder="1" applyAlignment="1">
      <alignment horizontal="center" vertical="center" wrapText="1"/>
    </xf>
    <xf numFmtId="1" fontId="10" fillId="6" borderId="5" xfId="0" applyNumberFormat="1" applyFont="1" applyFill="1" applyBorder="1" applyAlignment="1">
      <alignment horizontal="center" vertical="center" wrapText="1"/>
    </xf>
    <xf numFmtId="1" fontId="10" fillId="6" borderId="3" xfId="0" applyNumberFormat="1" applyFont="1" applyFill="1" applyBorder="1" applyAlignment="1">
      <alignment horizontal="center" vertical="center" wrapText="1"/>
    </xf>
    <xf numFmtId="0" fontId="10" fillId="6" borderId="5" xfId="0" applyFont="1" applyFill="1" applyBorder="1" applyAlignment="1">
      <alignment horizontal="center" vertical="center" wrapText="1"/>
    </xf>
    <xf numFmtId="0" fontId="10" fillId="6" borderId="3" xfId="0" applyFont="1" applyFill="1" applyBorder="1" applyAlignment="1">
      <alignment horizontal="center" vertical="center" wrapText="1"/>
    </xf>
    <xf numFmtId="0" fontId="10" fillId="6" borderId="2" xfId="0" applyFont="1" applyFill="1" applyBorder="1" applyAlignment="1">
      <alignment horizontal="center" vertical="center" wrapText="1"/>
    </xf>
    <xf numFmtId="0" fontId="1" fillId="6" borderId="15" xfId="0" applyFont="1" applyFill="1" applyBorder="1" applyAlignment="1">
      <alignment horizontal="center" vertical="center" wrapText="1"/>
    </xf>
    <xf numFmtId="0" fontId="1" fillId="6" borderId="17" xfId="0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2" fontId="10" fillId="6" borderId="31" xfId="0" applyNumberFormat="1" applyFont="1" applyFill="1" applyBorder="1" applyAlignment="1">
      <alignment horizontal="center" vertical="center" wrapText="1"/>
    </xf>
    <xf numFmtId="2" fontId="10" fillId="6" borderId="32" xfId="0" applyNumberFormat="1" applyFont="1" applyFill="1" applyBorder="1" applyAlignment="1">
      <alignment horizontal="center" vertical="center" wrapText="1"/>
    </xf>
    <xf numFmtId="0" fontId="11" fillId="6" borderId="0" xfId="0" applyFont="1" applyFill="1" applyAlignment="1">
      <alignment horizontal="left" vertical="center" wrapText="1"/>
    </xf>
    <xf numFmtId="0" fontId="10" fillId="6" borderId="21" xfId="0" applyFont="1" applyFill="1" applyBorder="1" applyAlignment="1">
      <alignment horizontal="center" vertical="center" wrapText="1"/>
    </xf>
    <xf numFmtId="0" fontId="10" fillId="6" borderId="22" xfId="0" applyFont="1" applyFill="1" applyBorder="1" applyAlignment="1">
      <alignment horizontal="center" vertical="center" wrapText="1"/>
    </xf>
    <xf numFmtId="0" fontId="10" fillId="6" borderId="4" xfId="0" applyFont="1" applyFill="1" applyBorder="1" applyAlignment="1">
      <alignment horizontal="center" vertical="center" wrapText="1"/>
    </xf>
    <xf numFmtId="0" fontId="10" fillId="6" borderId="23" xfId="0" applyFont="1" applyFill="1" applyBorder="1" applyAlignment="1">
      <alignment horizontal="center" vertical="center" wrapText="1"/>
    </xf>
  </cellXfs>
  <cellStyles count="11">
    <cellStyle name="Heading 1 2" xfId="2" xr:uid="{00000000-0005-0000-0000-000002000000}"/>
    <cellStyle name="Heading 2 2" xfId="3" xr:uid="{00000000-0005-0000-0000-000003000000}"/>
    <cellStyle name="Heading 3 2" xfId="4" xr:uid="{00000000-0005-0000-0000-000004000000}"/>
    <cellStyle name="Hyperlink" xfId="7" builtinId="8"/>
    <cellStyle name="Normal" xfId="0" builtinId="0"/>
    <cellStyle name="Normal 2" xfId="6" xr:uid="{00000000-0005-0000-0000-000007000000}"/>
    <cellStyle name="Normal 3" xfId="1" xr:uid="{00000000-0005-0000-0000-000008000000}"/>
    <cellStyle name="Style 1" xfId="8" xr:uid="{00000000-0005-0000-0000-000009000000}"/>
    <cellStyle name="Style 2" xfId="9" xr:uid="{00000000-0005-0000-0000-00000A000000}"/>
    <cellStyle name="Style 3" xfId="10" xr:uid="{00000000-0005-0000-0000-00000B000000}"/>
    <cellStyle name="Title 2" xfId="5" xr:uid="{00000000-0005-0000-0000-00000C000000}"/>
  </cellStyles>
  <dxfs count="3">
    <dxf>
      <fill>
        <patternFill>
          <bgColor theme="3" tint="0.79998168889431442"/>
        </patternFill>
      </fill>
    </dxf>
    <dxf>
      <font>
        <b/>
        <i val="0"/>
        <color theme="0"/>
      </font>
      <fill>
        <patternFill>
          <bgColor theme="3" tint="0.39994506668294322"/>
        </patternFill>
      </fill>
      <border>
        <bottom style="medium">
          <color theme="3" tint="0.39994506668294322"/>
        </bottom>
        <vertical/>
        <horizontal/>
      </border>
    </dxf>
    <dxf>
      <font>
        <color theme="1" tint="4.9989318521683403E-2"/>
      </font>
      <border>
        <top style="thick">
          <color theme="0"/>
        </top>
        <vertical style="medium">
          <color theme="0"/>
        </vertical>
      </border>
    </dxf>
  </dxfs>
  <tableStyles count="1" defaultTableStyle="Simple Monthly Budget" defaultPivotStyle="PivotStyleMedium13">
    <tableStyle name="Simple Monthly Budget" pivot="0" count="3" xr9:uid="{00000000-0011-0000-FFFF-FFFF00000000}">
      <tableStyleElement type="wholeTable" dxfId="2"/>
      <tableStyleElement type="headerRow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641537</xdr:colOff>
      <xdr:row>18</xdr:row>
      <xdr:rowOff>156455</xdr:rowOff>
    </xdr:from>
    <xdr:to>
      <xdr:col>5</xdr:col>
      <xdr:colOff>2064132</xdr:colOff>
      <xdr:row>30</xdr:row>
      <xdr:rowOff>66746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125114" y="5109455"/>
          <a:ext cx="3840480" cy="2108368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4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</xdr:col>
      <xdr:colOff>2205777</xdr:colOff>
      <xdr:row>18</xdr:row>
      <xdr:rowOff>156393</xdr:rowOff>
    </xdr:from>
    <xdr:to>
      <xdr:col>12</xdr:col>
      <xdr:colOff>228681</xdr:colOff>
      <xdr:row>30</xdr:row>
      <xdr:rowOff>66746</xdr:rowOff>
    </xdr:to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5107239" y="5109393"/>
          <a:ext cx="3840480" cy="2108430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/>
          <a:endParaRPr lang="en-US" sz="1400" b="1">
            <a:solidFill>
              <a:sysClr val="windowText" lastClr="000000"/>
            </a:solidFill>
            <a:latin typeface="+mn-lt"/>
            <a:ea typeface="+mn-ea"/>
            <a:cs typeface="+mn-cs"/>
          </a:endParaRPr>
        </a:p>
        <a:p>
          <a:pPr marL="0" indent="0"/>
          <a:endParaRPr lang="en-US" sz="1400" b="1">
            <a:solidFill>
              <a:sysClr val="windowText" lastClr="000000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2</xdr:col>
      <xdr:colOff>641537</xdr:colOff>
      <xdr:row>30</xdr:row>
      <xdr:rowOff>182213</xdr:rowOff>
    </xdr:from>
    <xdr:to>
      <xdr:col>5</xdr:col>
      <xdr:colOff>2064132</xdr:colOff>
      <xdr:row>44</xdr:row>
      <xdr:rowOff>22407</xdr:rowOff>
    </xdr:to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1125114" y="7333290"/>
          <a:ext cx="3840480" cy="2404617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6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ADDENDA</a:t>
          </a: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6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Addendum Issued: NONE </a:t>
          </a:r>
          <a:r>
            <a:rPr lang="en-US" sz="1600" b="1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up to Date (09/15/2014): None</a:t>
          </a:r>
          <a:endParaRPr lang="en-US" sz="1600" b="1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600" b="1" u="sng" baseline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600" b="1" u="none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600" b="1" u="none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600" b="1" u="non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Please review</a:t>
          </a:r>
          <a:r>
            <a:rPr lang="en-US" sz="1600" b="1" u="none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any Addendum issued after Date 06/05/23</a:t>
          </a:r>
          <a:endParaRPr lang="en-US" sz="1600" b="1" u="none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20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5</xdr:col>
      <xdr:colOff>2205777</xdr:colOff>
      <xdr:row>30</xdr:row>
      <xdr:rowOff>182213</xdr:rowOff>
    </xdr:from>
    <xdr:to>
      <xdr:col>12</xdr:col>
      <xdr:colOff>228681</xdr:colOff>
      <xdr:row>44</xdr:row>
      <xdr:rowOff>22407</xdr:rowOff>
    </xdr:to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5107239" y="7333290"/>
          <a:ext cx="3840480" cy="2404617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endParaRPr lang="en-US" sz="14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</xdr:col>
      <xdr:colOff>641537</xdr:colOff>
      <xdr:row>16</xdr:row>
      <xdr:rowOff>89156</xdr:rowOff>
    </xdr:from>
    <xdr:to>
      <xdr:col>5</xdr:col>
      <xdr:colOff>2064132</xdr:colOff>
      <xdr:row>18</xdr:row>
      <xdr:rowOff>99625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125114" y="4675810"/>
          <a:ext cx="3840480" cy="376815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600" b="1">
              <a:solidFill>
                <a:sysClr val="windowText" lastClr="000000"/>
              </a:solidFill>
              <a:latin typeface="+mj-lt"/>
              <a:ea typeface="Verdana" pitchFamily="34" charset="0"/>
              <a:cs typeface="Verdana" pitchFamily="34" charset="0"/>
            </a:rPr>
            <a:t>OWNER</a:t>
          </a:r>
        </a:p>
      </xdr:txBody>
    </xdr:sp>
    <xdr:clientData/>
  </xdr:twoCellAnchor>
  <xdr:twoCellAnchor>
    <xdr:from>
      <xdr:col>5</xdr:col>
      <xdr:colOff>2205777</xdr:colOff>
      <xdr:row>16</xdr:row>
      <xdr:rowOff>93220</xdr:rowOff>
    </xdr:from>
    <xdr:to>
      <xdr:col>12</xdr:col>
      <xdr:colOff>228681</xdr:colOff>
      <xdr:row>18</xdr:row>
      <xdr:rowOff>99625</xdr:rowOff>
    </xdr:to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5107239" y="4679874"/>
          <a:ext cx="3840480" cy="372751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600" b="1">
              <a:solidFill>
                <a:sysClr val="windowText" lastClr="000000"/>
              </a:solidFill>
              <a:latin typeface="+mj-lt"/>
            </a:rPr>
            <a:t>ARCHITECT</a:t>
          </a:r>
        </a:p>
      </xdr:txBody>
    </xdr:sp>
    <xdr:clientData/>
  </xdr:twoCellAnchor>
  <xdr:twoCellAnchor>
    <xdr:from>
      <xdr:col>2</xdr:col>
      <xdr:colOff>641537</xdr:colOff>
      <xdr:row>8</xdr:row>
      <xdr:rowOff>164546</xdr:rowOff>
    </xdr:from>
    <xdr:to>
      <xdr:col>12</xdr:col>
      <xdr:colOff>219075</xdr:colOff>
      <xdr:row>12</xdr:row>
      <xdr:rowOff>154360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079687" y="3307796"/>
          <a:ext cx="7464238" cy="713714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endParaRPr lang="en-US" sz="14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</xdr:col>
      <xdr:colOff>641537</xdr:colOff>
      <xdr:row>0</xdr:row>
      <xdr:rowOff>171679</xdr:rowOff>
    </xdr:from>
    <xdr:to>
      <xdr:col>12</xdr:col>
      <xdr:colOff>209550</xdr:colOff>
      <xdr:row>8</xdr:row>
      <xdr:rowOff>40266</xdr:rowOff>
    </xdr:to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1079687" y="1809979"/>
          <a:ext cx="7454713" cy="1373537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2000" b="1">
              <a:solidFill>
                <a:sysClr val="windowText" lastClr="000000"/>
              </a:solidFill>
            </a:rPr>
            <a:t>PROPOSED</a:t>
          </a:r>
          <a:r>
            <a:rPr lang="en-US" sz="2000" b="1" baseline="0">
              <a:solidFill>
                <a:sysClr val="windowText" lastClr="000000"/>
              </a:solidFill>
            </a:rPr>
            <a:t> NEW 7 STORY BUILDING,16 FAMILY DWELLING</a:t>
          </a:r>
          <a:endParaRPr lang="en-US" sz="20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</xdr:col>
      <xdr:colOff>2809875</xdr:colOff>
      <xdr:row>0</xdr:row>
      <xdr:rowOff>0</xdr:rowOff>
    </xdr:from>
    <xdr:to>
      <xdr:col>12</xdr:col>
      <xdr:colOff>209550</xdr:colOff>
      <xdr:row>0</xdr:row>
      <xdr:rowOff>40416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5638800" y="429209"/>
          <a:ext cx="2895600" cy="1249507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20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</xdr:col>
      <xdr:colOff>2809875</xdr:colOff>
      <xdr:row>0</xdr:row>
      <xdr:rowOff>0</xdr:rowOff>
    </xdr:from>
    <xdr:to>
      <xdr:col>12</xdr:col>
      <xdr:colOff>209550</xdr:colOff>
      <xdr:row>0</xdr:row>
      <xdr:rowOff>40416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5819775" y="419684"/>
          <a:ext cx="2895600" cy="1249507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20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</xdr:col>
      <xdr:colOff>2038350</xdr:colOff>
      <xdr:row>0</xdr:row>
      <xdr:rowOff>0</xdr:rowOff>
    </xdr:from>
    <xdr:to>
      <xdr:col>12</xdr:col>
      <xdr:colOff>209551</xdr:colOff>
      <xdr:row>0</xdr:row>
      <xdr:rowOff>95249</xdr:rowOff>
    </xdr:to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5048250" y="95249"/>
          <a:ext cx="3667126" cy="1628775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br>
            <a:rPr lang="en-US" sz="2000">
              <a:solidFill>
                <a:sysClr val="windowText" lastClr="000000"/>
              </a:solidFill>
            </a:rPr>
          </a:br>
          <a:endParaRPr lang="en-US" sz="2000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R217"/>
  <sheetViews>
    <sheetView showGridLines="0" tabSelected="1" view="pageBreakPreview" topLeftCell="A124" zoomScaleNormal="100" zoomScaleSheetLayoutView="100" workbookViewId="0">
      <selection activeCell="F141" sqref="F141"/>
    </sheetView>
  </sheetViews>
  <sheetFormatPr defaultColWidth="9.109375" defaultRowHeight="13.8" x14ac:dyDescent="0.3"/>
  <cols>
    <col min="1" max="1" width="2.88671875" style="9" customWidth="1"/>
    <col min="2" max="2" width="3.6640625" style="12" customWidth="1"/>
    <col min="3" max="3" width="10.88671875" style="12" customWidth="1"/>
    <col min="4" max="4" width="15" style="12" customWidth="1"/>
    <col min="5" max="5" width="12.6640625" style="12" customWidth="1"/>
    <col min="6" max="6" width="52.6640625" style="9" customWidth="1"/>
    <col min="7" max="7" width="8.88671875" style="35" customWidth="1"/>
    <col min="8" max="8" width="11.44140625" style="12" hidden="1" customWidth="1"/>
    <col min="9" max="9" width="9" style="12" customWidth="1"/>
    <col min="10" max="10" width="9.6640625" style="12" customWidth="1"/>
    <col min="11" max="11" width="9.88671875" style="12" customWidth="1"/>
    <col min="12" max="12" width="10" style="12" customWidth="1"/>
    <col min="13" max="13" width="12.44140625" style="51" customWidth="1"/>
    <col min="14" max="14" width="13.88671875" style="9" customWidth="1"/>
    <col min="15" max="17" width="14.5546875" style="9" customWidth="1"/>
    <col min="18" max="18" width="11.6640625" style="9" customWidth="1"/>
    <col min="19" max="16384" width="9.109375" style="9"/>
  </cols>
  <sheetData>
    <row r="2" spans="2:12" x14ac:dyDescent="0.3">
      <c r="B2" s="10"/>
      <c r="C2" s="10"/>
      <c r="D2" s="10"/>
      <c r="E2" s="10"/>
      <c r="F2" s="11"/>
      <c r="G2" s="36"/>
      <c r="H2" s="10"/>
      <c r="I2" s="10"/>
      <c r="J2" s="10"/>
      <c r="K2" s="10"/>
      <c r="L2" s="10"/>
    </row>
    <row r="3" spans="2:12" x14ac:dyDescent="0.3">
      <c r="B3" s="10"/>
      <c r="C3" s="10"/>
      <c r="D3" s="10"/>
      <c r="E3" s="10"/>
      <c r="F3" s="11"/>
      <c r="G3" s="36"/>
      <c r="H3" s="10"/>
      <c r="I3" s="10"/>
      <c r="J3" s="10"/>
      <c r="K3" s="10"/>
      <c r="L3" s="10"/>
    </row>
    <row r="4" spans="2:12" x14ac:dyDescent="0.3">
      <c r="B4" s="10"/>
      <c r="C4" s="10"/>
      <c r="D4" s="10"/>
      <c r="E4" s="10"/>
      <c r="F4" s="11"/>
      <c r="G4" s="36"/>
      <c r="H4" s="10"/>
      <c r="I4" s="10"/>
      <c r="J4" s="10"/>
      <c r="K4" s="10"/>
      <c r="L4" s="10"/>
    </row>
    <row r="7" spans="2:12" ht="14.25" customHeight="1" x14ac:dyDescent="0.3">
      <c r="F7" s="11"/>
    </row>
    <row r="8" spans="2:12" ht="14.25" customHeight="1" x14ac:dyDescent="0.3"/>
    <row r="9" spans="2:12" ht="14.25" customHeight="1" x14ac:dyDescent="0.3"/>
    <row r="10" spans="2:12" ht="14.25" customHeight="1" x14ac:dyDescent="0.3"/>
    <row r="11" spans="2:12" ht="14.25" customHeight="1" x14ac:dyDescent="0.3">
      <c r="F11" s="13"/>
    </row>
    <row r="12" spans="2:12" ht="14.25" customHeight="1" x14ac:dyDescent="0.3">
      <c r="F12" s="13"/>
    </row>
    <row r="13" spans="2:12" ht="14.25" customHeight="1" x14ac:dyDescent="0.3">
      <c r="F13" s="13"/>
    </row>
    <row r="14" spans="2:12" ht="14.25" customHeight="1" x14ac:dyDescent="0.3">
      <c r="F14" s="13"/>
    </row>
    <row r="15" spans="2:12" ht="15" customHeight="1" x14ac:dyDescent="0.3">
      <c r="F15" s="13"/>
    </row>
    <row r="46" spans="4:6" x14ac:dyDescent="0.3">
      <c r="D46" s="14" t="s">
        <v>17</v>
      </c>
      <c r="E46" s="138">
        <v>2430</v>
      </c>
      <c r="F46" s="138"/>
    </row>
    <row r="47" spans="4:6" x14ac:dyDescent="0.3">
      <c r="D47" s="15"/>
    </row>
    <row r="48" spans="4:6" x14ac:dyDescent="0.3">
      <c r="D48" s="16" t="s">
        <v>15</v>
      </c>
      <c r="E48" s="138" t="s">
        <v>14</v>
      </c>
      <c r="F48" s="138"/>
    </row>
    <row r="53" spans="2:18" ht="14.4" thickBot="1" x14ac:dyDescent="0.35"/>
    <row r="54" spans="2:18" ht="13.95" customHeight="1" x14ac:dyDescent="0.3">
      <c r="B54" s="139" t="s">
        <v>0</v>
      </c>
      <c r="C54" s="141" t="s">
        <v>13</v>
      </c>
      <c r="D54" s="130" t="s">
        <v>3</v>
      </c>
      <c r="E54" s="130" t="s">
        <v>1</v>
      </c>
      <c r="F54" s="130" t="s">
        <v>12</v>
      </c>
      <c r="G54" s="128" t="s">
        <v>2</v>
      </c>
      <c r="H54" s="130" t="s">
        <v>9</v>
      </c>
      <c r="I54" s="130" t="s">
        <v>16</v>
      </c>
      <c r="J54" s="130" t="s">
        <v>26</v>
      </c>
      <c r="K54" s="130"/>
      <c r="L54" s="130"/>
      <c r="M54" s="136" t="s">
        <v>29</v>
      </c>
      <c r="N54" s="136" t="s">
        <v>32</v>
      </c>
      <c r="O54" s="124" t="s">
        <v>33</v>
      </c>
      <c r="P54" s="136" t="s">
        <v>88</v>
      </c>
      <c r="Q54" s="136" t="s">
        <v>89</v>
      </c>
      <c r="R54" s="126" t="s">
        <v>27</v>
      </c>
    </row>
    <row r="55" spans="2:18" ht="28.2" thickBot="1" x14ac:dyDescent="0.35">
      <c r="B55" s="140"/>
      <c r="C55" s="142"/>
      <c r="D55" s="131"/>
      <c r="E55" s="131"/>
      <c r="F55" s="131"/>
      <c r="G55" s="129"/>
      <c r="H55" s="131"/>
      <c r="I55" s="131"/>
      <c r="J55" s="64" t="s">
        <v>28</v>
      </c>
      <c r="K55" s="64" t="s">
        <v>31</v>
      </c>
      <c r="L55" s="72" t="s">
        <v>30</v>
      </c>
      <c r="M55" s="137"/>
      <c r="N55" s="137"/>
      <c r="O55" s="125"/>
      <c r="P55" s="137"/>
      <c r="Q55" s="137"/>
      <c r="R55" s="127"/>
    </row>
    <row r="56" spans="2:18" x14ac:dyDescent="0.3">
      <c r="B56" s="65"/>
      <c r="C56" s="66"/>
      <c r="D56" s="67"/>
      <c r="E56" s="68">
        <v>10000</v>
      </c>
      <c r="F56" s="3" t="s">
        <v>6</v>
      </c>
      <c r="G56" s="69"/>
      <c r="H56" s="66"/>
      <c r="I56" s="66"/>
      <c r="J56" s="66"/>
      <c r="K56" s="66"/>
      <c r="L56" s="66"/>
      <c r="M56" s="70"/>
      <c r="N56" s="70"/>
      <c r="O56" s="70"/>
      <c r="P56" s="70"/>
      <c r="Q56" s="70"/>
      <c r="R56" s="71"/>
    </row>
    <row r="57" spans="2:18" x14ac:dyDescent="0.3">
      <c r="B57" s="49" t="str">
        <f>IF(TRIM(G57)&lt;&gt;"",COUNTA($G$57:G57)&amp;"","")</f>
        <v>1</v>
      </c>
      <c r="C57" s="20"/>
      <c r="D57" s="20"/>
      <c r="E57" s="57"/>
      <c r="F57" s="19" t="s">
        <v>10</v>
      </c>
      <c r="G57" s="37">
        <v>1</v>
      </c>
      <c r="H57" s="50"/>
      <c r="I57" s="20" t="s">
        <v>4</v>
      </c>
      <c r="J57" s="58"/>
      <c r="K57" s="58"/>
      <c r="L57" s="59"/>
      <c r="M57" s="73"/>
      <c r="N57" s="58"/>
      <c r="O57" s="59"/>
      <c r="P57" s="59"/>
      <c r="Q57" s="59"/>
      <c r="R57" s="53"/>
    </row>
    <row r="58" spans="2:18" x14ac:dyDescent="0.3">
      <c r="B58" s="49" t="str">
        <f>IF(TRIM(G58)&lt;&gt;"",COUNTA($G$57:G58)&amp;"","")</f>
        <v>2</v>
      </c>
      <c r="C58" s="20"/>
      <c r="D58" s="20"/>
      <c r="E58" s="57"/>
      <c r="F58" s="19" t="s">
        <v>21</v>
      </c>
      <c r="G58" s="37">
        <v>1</v>
      </c>
      <c r="H58" s="60"/>
      <c r="I58" s="20" t="s">
        <v>4</v>
      </c>
      <c r="J58" s="58"/>
      <c r="K58" s="58"/>
      <c r="L58" s="59"/>
      <c r="M58" s="73"/>
      <c r="N58" s="58"/>
      <c r="O58" s="59"/>
      <c r="P58" s="59"/>
      <c r="Q58" s="59"/>
      <c r="R58" s="53"/>
    </row>
    <row r="59" spans="2:18" s="29" customFormat="1" x14ac:dyDescent="0.3">
      <c r="B59" s="49" t="str">
        <f>IF(TRIM(G59)&lt;&gt;"",COUNTA($G$57:G59)&amp;"","")</f>
        <v>3</v>
      </c>
      <c r="C59" s="20"/>
      <c r="D59" s="20"/>
      <c r="E59" s="57"/>
      <c r="F59" s="19" t="s">
        <v>5</v>
      </c>
      <c r="G59" s="37">
        <v>1</v>
      </c>
      <c r="H59" s="61"/>
      <c r="I59" s="20" t="s">
        <v>4</v>
      </c>
      <c r="J59" s="58"/>
      <c r="K59" s="58"/>
      <c r="L59" s="59"/>
      <c r="M59" s="73"/>
      <c r="N59" s="58"/>
      <c r="O59" s="59"/>
      <c r="P59" s="59"/>
      <c r="Q59" s="59"/>
      <c r="R59" s="53"/>
    </row>
    <row r="60" spans="2:18" x14ac:dyDescent="0.3">
      <c r="B60" s="49" t="str">
        <f>IF(TRIM(G60)&lt;&gt;"",COUNTA($G$57:G60)&amp;"","")</f>
        <v>4</v>
      </c>
      <c r="C60" s="20"/>
      <c r="D60" s="20"/>
      <c r="E60" s="57"/>
      <c r="F60" s="19" t="s">
        <v>22</v>
      </c>
      <c r="G60" s="37">
        <v>1</v>
      </c>
      <c r="H60" s="61"/>
      <c r="I60" s="20" t="s">
        <v>4</v>
      </c>
      <c r="J60" s="58"/>
      <c r="K60" s="58"/>
      <c r="L60" s="59"/>
      <c r="M60" s="73"/>
      <c r="N60" s="58"/>
      <c r="O60" s="59"/>
      <c r="P60" s="59"/>
      <c r="Q60" s="59"/>
      <c r="R60" s="53"/>
    </row>
    <row r="61" spans="2:18" x14ac:dyDescent="0.3">
      <c r="B61" s="49" t="str">
        <f>IF(TRIM(G61)&lt;&gt;"",COUNTA($G$57:G61)&amp;"","")</f>
        <v>5</v>
      </c>
      <c r="C61" s="20"/>
      <c r="D61" s="20"/>
      <c r="E61" s="57"/>
      <c r="F61" s="19" t="s">
        <v>23</v>
      </c>
      <c r="G61" s="37">
        <v>1</v>
      </c>
      <c r="H61" s="61"/>
      <c r="I61" s="20" t="s">
        <v>4</v>
      </c>
      <c r="J61" s="58"/>
      <c r="K61" s="58"/>
      <c r="L61" s="59"/>
      <c r="M61" s="73"/>
      <c r="N61" s="58"/>
      <c r="O61" s="59"/>
      <c r="P61" s="59"/>
      <c r="Q61" s="59"/>
      <c r="R61" s="53"/>
    </row>
    <row r="62" spans="2:18" x14ac:dyDescent="0.3">
      <c r="B62" s="49" t="str">
        <f>IF(TRIM(G62)&lt;&gt;"",COUNTA($G$57:G62)&amp;"","")</f>
        <v>6</v>
      </c>
      <c r="C62" s="20"/>
      <c r="D62" s="20"/>
      <c r="E62" s="57"/>
      <c r="F62" s="19" t="s">
        <v>24</v>
      </c>
      <c r="G62" s="37">
        <v>1</v>
      </c>
      <c r="H62" s="61"/>
      <c r="I62" s="20" t="s">
        <v>4</v>
      </c>
      <c r="J62" s="58"/>
      <c r="K62" s="58"/>
      <c r="L62" s="59"/>
      <c r="M62" s="73"/>
      <c r="N62" s="58"/>
      <c r="O62" s="59"/>
      <c r="P62" s="59"/>
      <c r="Q62" s="59"/>
      <c r="R62" s="53"/>
    </row>
    <row r="63" spans="2:18" x14ac:dyDescent="0.3">
      <c r="B63" s="49" t="str">
        <f>IF(TRIM(G63)&lt;&gt;"",COUNTA($G$57:G63)&amp;"","")</f>
        <v>7</v>
      </c>
      <c r="C63" s="20"/>
      <c r="D63" s="20"/>
      <c r="E63" s="57"/>
      <c r="F63" s="19" t="s">
        <v>25</v>
      </c>
      <c r="G63" s="37">
        <v>1</v>
      </c>
      <c r="H63" s="61"/>
      <c r="I63" s="20" t="s">
        <v>4</v>
      </c>
      <c r="J63" s="58"/>
      <c r="K63" s="58"/>
      <c r="L63" s="59"/>
      <c r="M63" s="73"/>
      <c r="N63" s="58"/>
      <c r="O63" s="59"/>
      <c r="P63" s="59"/>
      <c r="Q63" s="59"/>
      <c r="R63" s="53"/>
    </row>
    <row r="64" spans="2:18" x14ac:dyDescent="0.3">
      <c r="B64" s="49" t="str">
        <f>IF(TRIM(G64)&lt;&gt;"",COUNTA($G$57:G64)&amp;"","")</f>
        <v>8</v>
      </c>
      <c r="C64" s="20"/>
      <c r="D64" s="20"/>
      <c r="E64" s="57"/>
      <c r="F64" s="19" t="s">
        <v>18</v>
      </c>
      <c r="G64" s="37">
        <v>1</v>
      </c>
      <c r="H64" s="61"/>
      <c r="I64" s="20" t="s">
        <v>4</v>
      </c>
      <c r="J64" s="58"/>
      <c r="K64" s="58"/>
      <c r="L64" s="59"/>
      <c r="M64" s="73"/>
      <c r="N64" s="58"/>
      <c r="O64" s="59"/>
      <c r="P64" s="59"/>
      <c r="Q64" s="59"/>
      <c r="R64" s="53"/>
    </row>
    <row r="65" spans="2:18" ht="14.4" thickBot="1" x14ac:dyDescent="0.35">
      <c r="B65" s="45" t="str">
        <f>IF(TRIM(G65)&lt;&gt;"",COUNTA($G$57:G65)&amp;"","")</f>
        <v/>
      </c>
      <c r="C65" s="46"/>
      <c r="D65" s="46"/>
      <c r="E65" s="3"/>
      <c r="F65" s="23" t="s">
        <v>7</v>
      </c>
      <c r="G65" s="39"/>
      <c r="H65" s="24"/>
      <c r="I65" s="24"/>
      <c r="J65" s="25"/>
      <c r="K65" s="25"/>
      <c r="L65" s="25"/>
      <c r="M65" s="74"/>
      <c r="N65" s="25"/>
      <c r="O65" s="25"/>
      <c r="P65" s="25"/>
      <c r="Q65" s="25"/>
      <c r="R65" s="62"/>
    </row>
    <row r="66" spans="2:18" x14ac:dyDescent="0.3">
      <c r="B66" s="45" t="str">
        <f>IF(TRIM(G66)&lt;&gt;"",COUNTA($G$57:G66)&amp;"","")</f>
        <v/>
      </c>
      <c r="C66" s="46"/>
      <c r="D66" s="46"/>
      <c r="E66" s="3"/>
      <c r="F66" s="23"/>
      <c r="G66" s="76"/>
      <c r="H66" s="76"/>
      <c r="I66" s="76"/>
      <c r="J66" s="76"/>
      <c r="K66" s="76"/>
      <c r="L66" s="76"/>
      <c r="M66" s="76"/>
      <c r="N66" s="76"/>
      <c r="O66" s="76"/>
      <c r="P66" s="108"/>
      <c r="Q66" s="108"/>
      <c r="R66" s="53"/>
    </row>
    <row r="67" spans="2:18" x14ac:dyDescent="0.3">
      <c r="B67" s="45" t="str">
        <f>IF(TRIM(G67)&lt;&gt;"",COUNTA($G$57:G67)&amp;"","")</f>
        <v/>
      </c>
      <c r="C67" s="46"/>
      <c r="D67" s="46"/>
      <c r="E67" s="3"/>
      <c r="F67" s="23"/>
      <c r="G67" s="76"/>
      <c r="H67" s="76"/>
      <c r="I67" s="76"/>
      <c r="J67" s="76"/>
      <c r="K67" s="76"/>
      <c r="L67" s="76"/>
      <c r="M67" s="76"/>
      <c r="N67" s="76"/>
      <c r="O67" s="76"/>
      <c r="P67" s="108"/>
      <c r="Q67" s="108"/>
      <c r="R67" s="53"/>
    </row>
    <row r="68" spans="2:18" s="44" customFormat="1" ht="27.6" x14ac:dyDescent="0.3">
      <c r="B68" s="17" t="str">
        <f>IF(TRIM(G68)&lt;&gt;"",COUNTA($G$57:G68)&amp;"","")</f>
        <v/>
      </c>
      <c r="C68" s="18"/>
      <c r="D68" s="18"/>
      <c r="E68" s="93">
        <v>70000</v>
      </c>
      <c r="F68" s="3" t="s">
        <v>50</v>
      </c>
      <c r="G68" s="41"/>
      <c r="H68" s="18"/>
      <c r="I68" s="18"/>
      <c r="J68" s="18"/>
      <c r="K68" s="18"/>
      <c r="L68" s="18"/>
      <c r="M68" s="80"/>
      <c r="N68" s="18"/>
      <c r="O68" s="18"/>
      <c r="P68" s="18"/>
      <c r="Q68" s="18"/>
      <c r="R68" s="52"/>
    </row>
    <row r="69" spans="2:18" s="44" customFormat="1" x14ac:dyDescent="0.3">
      <c r="B69" s="17" t="str">
        <f>IF(TRIM(G69)&lt;&gt;"",COUNTA($G$57:G69)&amp;"","")</f>
        <v/>
      </c>
      <c r="C69" s="18"/>
      <c r="D69" s="27"/>
      <c r="E69" s="93">
        <v>71000</v>
      </c>
      <c r="F69" s="28" t="s">
        <v>51</v>
      </c>
      <c r="G69" s="41"/>
      <c r="H69" s="18"/>
      <c r="I69" s="18"/>
      <c r="J69" s="18"/>
      <c r="K69" s="18"/>
      <c r="L69" s="18"/>
      <c r="M69" s="80"/>
      <c r="N69" s="18"/>
      <c r="O69" s="18"/>
      <c r="P69" s="18"/>
      <c r="Q69" s="18"/>
      <c r="R69" s="52"/>
    </row>
    <row r="70" spans="2:18" s="44" customFormat="1" x14ac:dyDescent="0.3">
      <c r="B70" s="45" t="str">
        <f>IF(TRIM(G70)&lt;&gt;"",COUNTA($G$57:G70)&amp;"","")</f>
        <v>9</v>
      </c>
      <c r="C70" s="110" t="s">
        <v>87</v>
      </c>
      <c r="D70" s="110"/>
      <c r="E70" s="110"/>
      <c r="F70" s="19" t="s">
        <v>64</v>
      </c>
      <c r="G70" s="60">
        <v>1</v>
      </c>
      <c r="H70" s="60">
        <v>1</v>
      </c>
      <c r="I70" s="60" t="s">
        <v>34</v>
      </c>
      <c r="J70" s="100"/>
      <c r="K70" s="101"/>
      <c r="L70" s="101"/>
      <c r="M70" s="102"/>
      <c r="N70" s="101"/>
      <c r="O70" s="101"/>
      <c r="P70" s="101"/>
      <c r="Q70" s="101"/>
      <c r="R70" s="53"/>
    </row>
    <row r="71" spans="2:18" s="44" customFormat="1" x14ac:dyDescent="0.3">
      <c r="B71" s="45" t="str">
        <f>IF(TRIM(G71)&lt;&gt;"",COUNTA($G$57:G71)&amp;"","")</f>
        <v>10</v>
      </c>
      <c r="C71" s="111"/>
      <c r="D71" s="111"/>
      <c r="E71" s="111"/>
      <c r="F71" s="106" t="s">
        <v>82</v>
      </c>
      <c r="G71" s="60">
        <v>680</v>
      </c>
      <c r="H71" s="60">
        <v>677</v>
      </c>
      <c r="I71" s="60" t="s">
        <v>36</v>
      </c>
      <c r="J71" s="100"/>
      <c r="K71" s="101"/>
      <c r="L71" s="101"/>
      <c r="M71" s="102"/>
      <c r="N71" s="101"/>
      <c r="O71" s="101"/>
      <c r="P71" s="101"/>
      <c r="Q71" s="101"/>
      <c r="R71" s="53"/>
    </row>
    <row r="72" spans="2:18" s="44" customFormat="1" x14ac:dyDescent="0.3">
      <c r="B72" s="45" t="str">
        <f>IF(TRIM(G72)&lt;&gt;"",COUNTA($G$57:G72)&amp;"","")</f>
        <v/>
      </c>
      <c r="C72" s="110" t="s">
        <v>87</v>
      </c>
      <c r="D72" s="110"/>
      <c r="E72" s="110"/>
      <c r="F72" s="107" t="s">
        <v>83</v>
      </c>
      <c r="G72" s="60"/>
      <c r="H72" s="60"/>
      <c r="I72" s="60"/>
      <c r="J72" s="76"/>
      <c r="K72" s="76"/>
      <c r="L72" s="76"/>
      <c r="M72" s="76"/>
      <c r="N72" s="76"/>
      <c r="O72" s="76"/>
      <c r="P72" s="108"/>
      <c r="Q72" s="108"/>
      <c r="R72" s="53"/>
    </row>
    <row r="73" spans="2:18" s="44" customFormat="1" x14ac:dyDescent="0.3">
      <c r="B73" s="45" t="str">
        <f>IF(TRIM(G73)&lt;&gt;"",COUNTA($G$57:G73)&amp;"","")</f>
        <v>11</v>
      </c>
      <c r="C73" s="112"/>
      <c r="D73" s="112"/>
      <c r="E73" s="112"/>
      <c r="F73" s="106" t="s">
        <v>65</v>
      </c>
      <c r="G73" s="60">
        <v>500</v>
      </c>
      <c r="H73" s="60">
        <v>460</v>
      </c>
      <c r="I73" s="60" t="s">
        <v>36</v>
      </c>
      <c r="J73" s="100"/>
      <c r="K73" s="101"/>
      <c r="L73" s="101"/>
      <c r="M73" s="102"/>
      <c r="N73" s="101"/>
      <c r="O73" s="101"/>
      <c r="P73" s="101"/>
      <c r="Q73" s="101"/>
      <c r="R73" s="53"/>
    </row>
    <row r="74" spans="2:18" s="44" customFormat="1" x14ac:dyDescent="0.3">
      <c r="B74" s="45" t="str">
        <f>IF(TRIM(G74)&lt;&gt;"",COUNTA($G$57:G74)&amp;"","")</f>
        <v>12</v>
      </c>
      <c r="C74" s="112"/>
      <c r="D74" s="112"/>
      <c r="E74" s="112"/>
      <c r="F74" s="106" t="s">
        <v>66</v>
      </c>
      <c r="G74" s="60">
        <v>460</v>
      </c>
      <c r="H74" s="60">
        <v>460</v>
      </c>
      <c r="I74" s="60" t="s">
        <v>36</v>
      </c>
      <c r="J74" s="100"/>
      <c r="K74" s="101"/>
      <c r="L74" s="101"/>
      <c r="M74" s="102"/>
      <c r="N74" s="101"/>
      <c r="O74" s="101"/>
      <c r="P74" s="101"/>
      <c r="Q74" s="101"/>
      <c r="R74" s="53"/>
    </row>
    <row r="75" spans="2:18" s="44" customFormat="1" x14ac:dyDescent="0.3">
      <c r="B75" s="45" t="str">
        <f>IF(TRIM(G75)&lt;&gt;"",COUNTA($G$57:G75)&amp;"","")</f>
        <v>13</v>
      </c>
      <c r="C75" s="111"/>
      <c r="D75" s="111"/>
      <c r="E75" s="111"/>
      <c r="F75" s="106" t="s">
        <v>67</v>
      </c>
      <c r="G75" s="60">
        <v>460</v>
      </c>
      <c r="H75" s="60">
        <v>460</v>
      </c>
      <c r="I75" s="60" t="s">
        <v>36</v>
      </c>
      <c r="J75" s="100"/>
      <c r="K75" s="101"/>
      <c r="L75" s="101"/>
      <c r="M75" s="103"/>
      <c r="N75" s="101"/>
      <c r="O75" s="101"/>
      <c r="P75" s="101"/>
      <c r="Q75" s="101"/>
      <c r="R75" s="53"/>
    </row>
    <row r="76" spans="2:18" s="44" customFormat="1" x14ac:dyDescent="0.3">
      <c r="B76" s="45" t="str">
        <f>IF(TRIM(G76)&lt;&gt;"",COUNTA($G$57:G76)&amp;"","")</f>
        <v/>
      </c>
      <c r="C76" s="110" t="s">
        <v>87</v>
      </c>
      <c r="D76" s="110"/>
      <c r="E76" s="110"/>
      <c r="F76" s="107" t="s">
        <v>73</v>
      </c>
      <c r="G76" s="60"/>
      <c r="H76" s="60"/>
      <c r="I76" s="60"/>
      <c r="J76" s="76"/>
      <c r="K76" s="76"/>
      <c r="L76" s="76"/>
      <c r="M76" s="76"/>
      <c r="N76" s="76"/>
      <c r="O76" s="76"/>
      <c r="P76" s="108"/>
      <c r="Q76" s="108"/>
      <c r="R76" s="53"/>
    </row>
    <row r="77" spans="2:18" s="44" customFormat="1" x14ac:dyDescent="0.3">
      <c r="B77" s="45" t="str">
        <f>IF(TRIM(G77)&lt;&gt;"",COUNTA($G$57:G77)&amp;"","")</f>
        <v>14</v>
      </c>
      <c r="C77" s="112"/>
      <c r="D77" s="112"/>
      <c r="E77" s="112"/>
      <c r="F77" s="106" t="s">
        <v>68</v>
      </c>
      <c r="G77" s="60">
        <v>685</v>
      </c>
      <c r="H77" s="60">
        <v>685</v>
      </c>
      <c r="I77" s="60" t="s">
        <v>36</v>
      </c>
      <c r="J77" s="100"/>
      <c r="K77" s="101"/>
      <c r="L77" s="101"/>
      <c r="M77" s="102"/>
      <c r="N77" s="101"/>
      <c r="O77" s="101"/>
      <c r="P77" s="101"/>
      <c r="Q77" s="101"/>
      <c r="R77" s="53"/>
    </row>
    <row r="78" spans="2:18" s="44" customFormat="1" x14ac:dyDescent="0.3">
      <c r="B78" s="45" t="str">
        <f>IF(TRIM(G78)&lt;&gt;"",COUNTA($G$57:G78)&amp;"","")</f>
        <v>15</v>
      </c>
      <c r="C78" s="112"/>
      <c r="D78" s="112"/>
      <c r="E78" s="112"/>
      <c r="F78" s="106" t="s">
        <v>69</v>
      </c>
      <c r="G78" s="60">
        <v>685</v>
      </c>
      <c r="H78" s="60">
        <v>685</v>
      </c>
      <c r="I78" s="60" t="s">
        <v>36</v>
      </c>
      <c r="J78" s="100"/>
      <c r="K78" s="101"/>
      <c r="L78" s="101"/>
      <c r="M78" s="102"/>
      <c r="N78" s="101"/>
      <c r="O78" s="101"/>
      <c r="P78" s="101"/>
      <c r="Q78" s="101"/>
      <c r="R78" s="53"/>
    </row>
    <row r="79" spans="2:18" s="44" customFormat="1" ht="27.6" x14ac:dyDescent="0.3">
      <c r="B79" s="45" t="str">
        <f>IF(TRIM(G79)&lt;&gt;"",COUNTA($G$57:G79)&amp;"","")</f>
        <v>16</v>
      </c>
      <c r="C79" s="112"/>
      <c r="D79" s="112"/>
      <c r="E79" s="112"/>
      <c r="F79" s="106" t="s">
        <v>70</v>
      </c>
      <c r="G79" s="60">
        <v>685</v>
      </c>
      <c r="H79" s="60">
        <v>685</v>
      </c>
      <c r="I79" s="60" t="s">
        <v>36</v>
      </c>
      <c r="J79" s="100"/>
      <c r="K79" s="101"/>
      <c r="L79" s="101"/>
      <c r="M79" s="102"/>
      <c r="N79" s="101"/>
      <c r="O79" s="101"/>
      <c r="P79" s="101"/>
      <c r="Q79" s="101"/>
      <c r="R79" s="53"/>
    </row>
    <row r="80" spans="2:18" s="44" customFormat="1" x14ac:dyDescent="0.3">
      <c r="B80" s="45" t="str">
        <f>IF(TRIM(G80)&lt;&gt;"",COUNTA($G$57:G80)&amp;"","")</f>
        <v>17</v>
      </c>
      <c r="C80" s="112"/>
      <c r="D80" s="112"/>
      <c r="E80" s="112"/>
      <c r="F80" s="106" t="s">
        <v>71</v>
      </c>
      <c r="G80" s="60">
        <v>685</v>
      </c>
      <c r="H80" s="60">
        <v>685</v>
      </c>
      <c r="I80" s="60" t="s">
        <v>36</v>
      </c>
      <c r="J80" s="100"/>
      <c r="K80" s="101"/>
      <c r="L80" s="101"/>
      <c r="M80" s="102"/>
      <c r="N80" s="101"/>
      <c r="O80" s="101"/>
      <c r="P80" s="101"/>
      <c r="Q80" s="101"/>
      <c r="R80" s="53"/>
    </row>
    <row r="81" spans="2:18" s="44" customFormat="1" x14ac:dyDescent="0.3">
      <c r="B81" s="45" t="str">
        <f>IF(TRIM(G81)&lt;&gt;"",COUNTA($G$57:G81)&amp;"","")</f>
        <v>18</v>
      </c>
      <c r="C81" s="111"/>
      <c r="D81" s="111"/>
      <c r="E81" s="111"/>
      <c r="F81" s="106" t="s">
        <v>72</v>
      </c>
      <c r="G81" s="60">
        <v>685</v>
      </c>
      <c r="H81" s="60">
        <v>685</v>
      </c>
      <c r="I81" s="60" t="s">
        <v>36</v>
      </c>
      <c r="J81" s="100"/>
      <c r="K81" s="101"/>
      <c r="L81" s="101"/>
      <c r="M81" s="102"/>
      <c r="N81" s="101"/>
      <c r="O81" s="101"/>
      <c r="P81" s="101"/>
      <c r="Q81" s="101"/>
      <c r="R81" s="53"/>
    </row>
    <row r="82" spans="2:18" s="44" customFormat="1" x14ac:dyDescent="0.3">
      <c r="B82" s="45" t="str">
        <f>IF(TRIM(G82)&lt;&gt;"",COUNTA($G$57:G82)&amp;"","")</f>
        <v/>
      </c>
      <c r="C82" s="110" t="s">
        <v>87</v>
      </c>
      <c r="D82" s="110"/>
      <c r="E82" s="110"/>
      <c r="F82" s="107" t="s">
        <v>74</v>
      </c>
      <c r="G82" s="60"/>
      <c r="H82" s="60"/>
      <c r="I82" s="60"/>
      <c r="J82" s="76"/>
      <c r="K82" s="76"/>
      <c r="L82" s="76"/>
      <c r="M82" s="76"/>
      <c r="N82" s="76"/>
      <c r="O82" s="76"/>
      <c r="P82" s="108"/>
      <c r="Q82" s="108"/>
      <c r="R82" s="53"/>
    </row>
    <row r="83" spans="2:18" s="44" customFormat="1" x14ac:dyDescent="0.3">
      <c r="B83" s="45" t="str">
        <f>IF(TRIM(G83)&lt;&gt;"",COUNTA($G$57:G83)&amp;"","")</f>
        <v>19</v>
      </c>
      <c r="C83" s="112"/>
      <c r="D83" s="112"/>
      <c r="E83" s="112"/>
      <c r="F83" s="106" t="s">
        <v>68</v>
      </c>
      <c r="G83" s="60">
        <v>998</v>
      </c>
      <c r="H83" s="60">
        <v>998.6</v>
      </c>
      <c r="I83" s="60" t="s">
        <v>36</v>
      </c>
      <c r="J83" s="100"/>
      <c r="K83" s="101"/>
      <c r="L83" s="101"/>
      <c r="M83" s="102"/>
      <c r="N83" s="101"/>
      <c r="O83" s="101"/>
      <c r="P83" s="101"/>
      <c r="Q83" s="101"/>
      <c r="R83" s="53"/>
    </row>
    <row r="84" spans="2:18" s="44" customFormat="1" x14ac:dyDescent="0.3">
      <c r="B84" s="45" t="str">
        <f>IF(TRIM(G84)&lt;&gt;"",COUNTA($G$57:G84)&amp;"","")</f>
        <v>20</v>
      </c>
      <c r="C84" s="112"/>
      <c r="D84" s="112"/>
      <c r="E84" s="112"/>
      <c r="F84" s="106" t="s">
        <v>75</v>
      </c>
      <c r="G84" s="60">
        <v>998</v>
      </c>
      <c r="H84" s="60">
        <v>998.6</v>
      </c>
      <c r="I84" s="60" t="s">
        <v>36</v>
      </c>
      <c r="J84" s="100"/>
      <c r="K84" s="101"/>
      <c r="L84" s="101"/>
      <c r="M84" s="102"/>
      <c r="N84" s="101"/>
      <c r="O84" s="101"/>
      <c r="P84" s="101"/>
      <c r="Q84" s="101"/>
      <c r="R84" s="53"/>
    </row>
    <row r="85" spans="2:18" s="44" customFormat="1" x14ac:dyDescent="0.3">
      <c r="B85" s="45" t="str">
        <f>IF(TRIM(G85)&lt;&gt;"",COUNTA($G$57:G85)&amp;"","")</f>
        <v>21</v>
      </c>
      <c r="C85" s="112"/>
      <c r="D85" s="112"/>
      <c r="E85" s="112"/>
      <c r="F85" s="106" t="s">
        <v>76</v>
      </c>
      <c r="G85" s="60">
        <v>998</v>
      </c>
      <c r="H85" s="60">
        <v>998.6</v>
      </c>
      <c r="I85" s="60" t="s">
        <v>36</v>
      </c>
      <c r="J85" s="100"/>
      <c r="K85" s="101"/>
      <c r="L85" s="101"/>
      <c r="M85" s="102"/>
      <c r="N85" s="101"/>
      <c r="O85" s="101"/>
      <c r="P85" s="101"/>
      <c r="Q85" s="101"/>
      <c r="R85" s="53"/>
    </row>
    <row r="86" spans="2:18" s="44" customFormat="1" x14ac:dyDescent="0.3">
      <c r="B86" s="45" t="str">
        <f>IF(TRIM(G86)&lt;&gt;"",COUNTA($G$57:G86)&amp;"","")</f>
        <v>22</v>
      </c>
      <c r="C86" s="112"/>
      <c r="D86" s="112"/>
      <c r="E86" s="112"/>
      <c r="F86" s="106" t="s">
        <v>77</v>
      </c>
      <c r="G86" s="60">
        <v>998</v>
      </c>
      <c r="H86" s="60">
        <v>998.6</v>
      </c>
      <c r="I86" s="60" t="s">
        <v>36</v>
      </c>
      <c r="J86" s="100"/>
      <c r="K86" s="101"/>
      <c r="L86" s="101"/>
      <c r="M86" s="102"/>
      <c r="N86" s="101"/>
      <c r="O86" s="101"/>
      <c r="P86" s="101"/>
      <c r="Q86" s="101"/>
      <c r="R86" s="53"/>
    </row>
    <row r="87" spans="2:18" s="44" customFormat="1" x14ac:dyDescent="0.3">
      <c r="B87" s="45" t="str">
        <f>IF(TRIM(G87)&lt;&gt;"",COUNTA($G$57:G87)&amp;"","")</f>
        <v>23</v>
      </c>
      <c r="C87" s="112"/>
      <c r="D87" s="112"/>
      <c r="E87" s="112"/>
      <c r="F87" s="106" t="s">
        <v>78</v>
      </c>
      <c r="G87" s="60">
        <v>998</v>
      </c>
      <c r="H87" s="60">
        <v>998.6</v>
      </c>
      <c r="I87" s="60" t="s">
        <v>36</v>
      </c>
      <c r="J87" s="100"/>
      <c r="K87" s="101"/>
      <c r="L87" s="101"/>
      <c r="M87" s="102"/>
      <c r="N87" s="101"/>
      <c r="O87" s="101"/>
      <c r="P87" s="101"/>
      <c r="Q87" s="101"/>
      <c r="R87" s="53"/>
    </row>
    <row r="88" spans="2:18" s="44" customFormat="1" x14ac:dyDescent="0.3">
      <c r="B88" s="45" t="str">
        <f>IF(TRIM(G88)&lt;&gt;"",COUNTA($G$57:G88)&amp;"","")</f>
        <v>24</v>
      </c>
      <c r="C88" s="111"/>
      <c r="D88" s="111"/>
      <c r="E88" s="111"/>
      <c r="F88" s="19" t="s">
        <v>79</v>
      </c>
      <c r="G88" s="60">
        <v>998</v>
      </c>
      <c r="H88" s="60">
        <v>998.6</v>
      </c>
      <c r="I88" s="60" t="s">
        <v>36</v>
      </c>
      <c r="J88" s="100"/>
      <c r="K88" s="101"/>
      <c r="L88" s="101"/>
      <c r="M88" s="102"/>
      <c r="N88" s="101"/>
      <c r="O88" s="101"/>
      <c r="P88" s="101"/>
      <c r="Q88" s="101"/>
      <c r="R88" s="53"/>
    </row>
    <row r="89" spans="2:18" s="44" customFormat="1" x14ac:dyDescent="0.3">
      <c r="B89" s="45" t="str">
        <f>IF(TRIM(G89)&lt;&gt;"",COUNTA($G$57:G89)&amp;"","")</f>
        <v/>
      </c>
      <c r="C89" s="110" t="s">
        <v>87</v>
      </c>
      <c r="D89" s="110"/>
      <c r="E89" s="110"/>
      <c r="F89" s="99" t="s">
        <v>80</v>
      </c>
      <c r="G89" s="60"/>
      <c r="H89" s="60"/>
      <c r="I89" s="60"/>
      <c r="J89" s="76"/>
      <c r="K89" s="76"/>
      <c r="L89" s="76"/>
      <c r="M89" s="76"/>
      <c r="N89" s="76"/>
      <c r="O89" s="76"/>
      <c r="P89" s="108"/>
      <c r="Q89" s="108"/>
      <c r="R89" s="53"/>
    </row>
    <row r="90" spans="2:18" s="44" customFormat="1" x14ac:dyDescent="0.3">
      <c r="B90" s="45" t="str">
        <f>IF(TRIM(G90)&lt;&gt;"",COUNTA($G$57:G90)&amp;"","")</f>
        <v>25</v>
      </c>
      <c r="C90" s="111"/>
      <c r="D90" s="111"/>
      <c r="E90" s="111"/>
      <c r="F90" s="19" t="s">
        <v>81</v>
      </c>
      <c r="G90" s="60">
        <v>1200</v>
      </c>
      <c r="H90" s="60">
        <v>1196</v>
      </c>
      <c r="I90" s="60" t="s">
        <v>36</v>
      </c>
      <c r="J90" s="100"/>
      <c r="K90" s="101"/>
      <c r="L90" s="101"/>
      <c r="M90" s="102"/>
      <c r="N90" s="101"/>
      <c r="O90" s="101"/>
      <c r="P90" s="101"/>
      <c r="Q90" s="101"/>
      <c r="R90" s="53"/>
    </row>
    <row r="91" spans="2:18" ht="14.4" thickBot="1" x14ac:dyDescent="0.35">
      <c r="B91" s="7" t="str">
        <f>IF(TRIM(G91)&lt;&gt;"",COUNTA($G$57:G91)&amp;"","")</f>
        <v/>
      </c>
      <c r="C91" s="1"/>
      <c r="D91" s="1"/>
      <c r="E91" s="1"/>
      <c r="F91" s="23" t="s">
        <v>7</v>
      </c>
      <c r="G91" s="42"/>
      <c r="H91" s="31"/>
      <c r="I91" s="31"/>
      <c r="J91" s="43"/>
      <c r="K91" s="43"/>
      <c r="L91" s="25"/>
      <c r="M91" s="78"/>
      <c r="N91" s="43"/>
      <c r="O91" s="25"/>
      <c r="P91" s="25"/>
      <c r="Q91" s="25"/>
      <c r="R91" s="55"/>
    </row>
    <row r="92" spans="2:18" x14ac:dyDescent="0.3">
      <c r="B92" s="7" t="str">
        <f>IF(TRIM(G92)&lt;&gt;"",COUNTA($G$57:G92)&amp;"","")</f>
        <v/>
      </c>
      <c r="C92" s="1"/>
      <c r="D92" s="1"/>
      <c r="E92" s="1"/>
      <c r="F92" s="23"/>
      <c r="G92" s="38"/>
      <c r="H92" s="6"/>
      <c r="I92" s="6"/>
      <c r="J92" s="22"/>
      <c r="K92" s="22"/>
      <c r="L92" s="33"/>
      <c r="M92" s="79"/>
      <c r="N92" s="22"/>
      <c r="O92" s="33"/>
      <c r="P92" s="33"/>
      <c r="Q92" s="33"/>
      <c r="R92" s="56"/>
    </row>
    <row r="93" spans="2:18" x14ac:dyDescent="0.3">
      <c r="B93" s="45" t="str">
        <f>IF(TRIM(G93)&lt;&gt;"",COUNTA($G$57:G93)&amp;"","")</f>
        <v/>
      </c>
      <c r="C93" s="46"/>
      <c r="D93" s="46"/>
      <c r="E93" s="3"/>
      <c r="F93" s="23"/>
      <c r="G93" s="76"/>
      <c r="H93" s="76"/>
      <c r="I93" s="76"/>
      <c r="J93" s="76"/>
      <c r="K93" s="76"/>
      <c r="L93" s="76"/>
      <c r="M93" s="76"/>
      <c r="N93" s="76"/>
      <c r="O93" s="76"/>
      <c r="P93" s="108"/>
      <c r="Q93" s="108"/>
      <c r="R93" s="53"/>
    </row>
    <row r="94" spans="2:18" x14ac:dyDescent="0.3">
      <c r="B94" s="17" t="str">
        <f>IF(TRIM(G94)&lt;&gt;"",COUNTA($G$57:G94)&amp;"","")</f>
        <v/>
      </c>
      <c r="C94" s="18"/>
      <c r="D94" s="18"/>
      <c r="E94" s="4">
        <v>90000</v>
      </c>
      <c r="F94" s="3" t="s">
        <v>8</v>
      </c>
      <c r="G94" s="41"/>
      <c r="H94" s="18"/>
      <c r="I94" s="18"/>
      <c r="J94" s="18"/>
      <c r="K94" s="18"/>
      <c r="L94" s="18"/>
      <c r="M94" s="80"/>
      <c r="N94" s="18"/>
      <c r="O94" s="18"/>
      <c r="P94" s="18"/>
      <c r="Q94" s="18"/>
      <c r="R94" s="52"/>
    </row>
    <row r="95" spans="2:18" ht="15" customHeight="1" x14ac:dyDescent="0.3">
      <c r="B95" s="45" t="str">
        <f>IF(TRIM(G95)&lt;&gt;"",COUNTA($G$57:G95)&amp;"","")</f>
        <v>26</v>
      </c>
      <c r="C95" s="110" t="s">
        <v>87</v>
      </c>
      <c r="D95" s="98"/>
      <c r="E95" s="98"/>
      <c r="F95" s="19" t="s">
        <v>47</v>
      </c>
      <c r="G95" s="60">
        <v>12120</v>
      </c>
      <c r="H95" s="60">
        <f>10212.83+(212*9)</f>
        <v>12120.83</v>
      </c>
      <c r="I95" s="60" t="s">
        <v>36</v>
      </c>
      <c r="J95" s="100"/>
      <c r="K95" s="101"/>
      <c r="L95" s="101"/>
      <c r="M95" s="102"/>
      <c r="N95" s="101"/>
      <c r="O95" s="101"/>
      <c r="P95" s="101"/>
      <c r="Q95" s="101"/>
      <c r="R95" s="53"/>
    </row>
    <row r="96" spans="2:18" x14ac:dyDescent="0.3">
      <c r="B96" s="17" t="str">
        <f>IF(TRIM(G96)&lt;&gt;"",COUNTA($G$57:G96)&amp;"","")</f>
        <v/>
      </c>
      <c r="C96" s="111"/>
      <c r="D96" s="27"/>
      <c r="E96" s="4">
        <v>99100</v>
      </c>
      <c r="F96" s="28" t="s">
        <v>11</v>
      </c>
      <c r="G96" s="41"/>
      <c r="H96" s="18"/>
      <c r="I96" s="18"/>
      <c r="J96" s="18"/>
      <c r="K96" s="18"/>
      <c r="L96" s="18"/>
      <c r="M96" s="80"/>
      <c r="N96" s="18"/>
      <c r="O96" s="18"/>
      <c r="P96" s="18"/>
      <c r="Q96" s="18"/>
      <c r="R96" s="52"/>
    </row>
    <row r="97" spans="2:18" ht="14.25" customHeight="1" x14ac:dyDescent="0.3">
      <c r="B97" s="7" t="str">
        <f>IF(TRIM(G97)&lt;&gt;"",COUNTA($G$57:G97)&amp;"","")</f>
        <v>27</v>
      </c>
      <c r="C97" s="110" t="s">
        <v>87</v>
      </c>
      <c r="D97" s="113"/>
      <c r="E97" s="113"/>
      <c r="F97" s="19" t="s">
        <v>84</v>
      </c>
      <c r="G97" s="60">
        <v>12120</v>
      </c>
      <c r="H97" s="60">
        <f>10212.83+(212*9)</f>
        <v>12120.83</v>
      </c>
      <c r="I97" s="60" t="s">
        <v>36</v>
      </c>
      <c r="J97" s="100"/>
      <c r="K97" s="101"/>
      <c r="L97" s="101"/>
      <c r="M97" s="102"/>
      <c r="N97" s="101"/>
      <c r="O97" s="101"/>
      <c r="P97" s="101"/>
      <c r="Q97" s="101"/>
      <c r="R97" s="53"/>
    </row>
    <row r="98" spans="2:18" ht="14.25" customHeight="1" x14ac:dyDescent="0.3">
      <c r="B98" s="7" t="str">
        <f>IF(TRIM(G98)&lt;&gt;"",COUNTA($G$57:G98)&amp;"","")</f>
        <v>28</v>
      </c>
      <c r="C98" s="111"/>
      <c r="D98" s="114"/>
      <c r="E98" s="114"/>
      <c r="F98" s="19" t="s">
        <v>85</v>
      </c>
      <c r="G98" s="60">
        <v>1760</v>
      </c>
      <c r="H98" s="60">
        <v>1755.52</v>
      </c>
      <c r="I98" s="60" t="s">
        <v>36</v>
      </c>
      <c r="J98" s="100"/>
      <c r="K98" s="101"/>
      <c r="L98" s="101"/>
      <c r="M98" s="102"/>
      <c r="N98" s="101"/>
      <c r="O98" s="101"/>
      <c r="P98" s="101"/>
      <c r="Q98" s="101"/>
      <c r="R98" s="53"/>
    </row>
    <row r="99" spans="2:18" ht="14.4" thickBot="1" x14ac:dyDescent="0.35">
      <c r="B99" s="7" t="str">
        <f>IF(TRIM(G99)&lt;&gt;"",COUNTA($G$57:G99)&amp;"","")</f>
        <v/>
      </c>
      <c r="C99" s="1"/>
      <c r="D99" s="1"/>
      <c r="E99" s="1"/>
      <c r="F99" s="23" t="s">
        <v>7</v>
      </c>
      <c r="G99" s="42"/>
      <c r="H99" s="31"/>
      <c r="I99" s="31"/>
      <c r="J99" s="43"/>
      <c r="K99" s="43"/>
      <c r="L99" s="25"/>
      <c r="M99" s="78"/>
      <c r="N99" s="43"/>
      <c r="O99" s="25"/>
      <c r="P99" s="25"/>
      <c r="Q99" s="25"/>
      <c r="R99" s="55"/>
    </row>
    <row r="100" spans="2:18" x14ac:dyDescent="0.3">
      <c r="B100" s="7" t="str">
        <f>IF(TRIM(G100)&lt;&gt;"",COUNTA($G$57:G100)&amp;"","")</f>
        <v/>
      </c>
      <c r="C100" s="1"/>
      <c r="D100" s="1"/>
      <c r="E100" s="1"/>
      <c r="F100" s="23"/>
      <c r="G100" s="38"/>
      <c r="H100" s="6"/>
      <c r="I100" s="6"/>
      <c r="J100" s="22"/>
      <c r="K100" s="22"/>
      <c r="L100" s="33"/>
      <c r="M100" s="79"/>
      <c r="N100" s="22"/>
      <c r="O100" s="33"/>
      <c r="P100" s="33"/>
      <c r="Q100" s="33"/>
      <c r="R100" s="56"/>
    </row>
    <row r="101" spans="2:18" x14ac:dyDescent="0.3">
      <c r="B101" s="45" t="str">
        <f>IF(TRIM(G101)&lt;&gt;"",COUNTA($G$57:G101)&amp;"","")</f>
        <v/>
      </c>
      <c r="C101" s="46"/>
      <c r="D101" s="46"/>
      <c r="E101" s="3"/>
      <c r="F101" s="3"/>
      <c r="G101" s="76"/>
      <c r="H101" s="76"/>
      <c r="I101" s="76"/>
      <c r="J101" s="76"/>
      <c r="K101" s="76"/>
      <c r="L101" s="76"/>
      <c r="M101" s="76"/>
      <c r="N101" s="76"/>
      <c r="O101" s="76"/>
      <c r="P101" s="108"/>
      <c r="Q101" s="108"/>
      <c r="R101" s="53"/>
    </row>
    <row r="102" spans="2:18" x14ac:dyDescent="0.3">
      <c r="B102" s="45" t="str">
        <f>IF(TRIM(G102)&lt;&gt;"",COUNTA($G$57:G102)&amp;"","")</f>
        <v/>
      </c>
      <c r="C102" s="46"/>
      <c r="D102" s="46"/>
      <c r="E102" s="3"/>
      <c r="F102" s="94" t="s">
        <v>45</v>
      </c>
      <c r="G102" s="40"/>
      <c r="H102" s="3"/>
      <c r="I102" s="3"/>
      <c r="J102" s="26"/>
      <c r="K102" s="26"/>
      <c r="L102" s="26"/>
      <c r="M102" s="75"/>
      <c r="N102" s="26"/>
      <c r="O102" s="26"/>
      <c r="P102" s="26"/>
      <c r="Q102" s="26"/>
      <c r="R102" s="63"/>
    </row>
    <row r="103" spans="2:18" x14ac:dyDescent="0.3">
      <c r="B103" s="17" t="str">
        <f>IF(TRIM(G103)&lt;&gt;"",COUNTA($G$57:G103)&amp;"","")</f>
        <v/>
      </c>
      <c r="C103" s="18"/>
      <c r="D103" s="18"/>
      <c r="E103" s="4">
        <v>90000</v>
      </c>
      <c r="F103" s="3" t="s">
        <v>8</v>
      </c>
      <c r="G103" s="41"/>
      <c r="H103" s="18"/>
      <c r="I103" s="18"/>
      <c r="J103" s="18"/>
      <c r="K103" s="18"/>
      <c r="L103" s="18"/>
      <c r="M103" s="80"/>
      <c r="N103" s="18"/>
      <c r="O103" s="18"/>
      <c r="P103" s="18"/>
      <c r="Q103" s="18"/>
      <c r="R103" s="52"/>
    </row>
    <row r="104" spans="2:18" x14ac:dyDescent="0.3">
      <c r="B104" s="17" t="str">
        <f>IF(TRIM(G104)&lt;&gt;"",COUNTA($G$57:G104)&amp;"","")</f>
        <v/>
      </c>
      <c r="C104" s="18"/>
      <c r="D104" s="27"/>
      <c r="E104" s="4">
        <v>99100</v>
      </c>
      <c r="F104" s="28" t="s">
        <v>11</v>
      </c>
      <c r="G104" s="41"/>
      <c r="H104" s="18"/>
      <c r="I104" s="18"/>
      <c r="J104" s="18"/>
      <c r="K104" s="18"/>
      <c r="L104" s="18"/>
      <c r="M104" s="80"/>
      <c r="N104" s="18"/>
      <c r="O104" s="18"/>
      <c r="P104" s="18"/>
      <c r="Q104" s="18"/>
      <c r="R104" s="52"/>
    </row>
    <row r="105" spans="2:18" ht="14.25" customHeight="1" x14ac:dyDescent="0.3">
      <c r="B105" s="7" t="str">
        <f>IF(TRIM(G105)&lt;&gt;"",COUNTA($G$57:G105)&amp;"","")</f>
        <v>29</v>
      </c>
      <c r="C105" s="133" t="s">
        <v>87</v>
      </c>
      <c r="D105" s="113"/>
      <c r="E105" s="113"/>
      <c r="F105" s="19" t="s">
        <v>62</v>
      </c>
      <c r="G105" s="60">
        <v>2590</v>
      </c>
      <c r="H105" s="60">
        <v>2582.16</v>
      </c>
      <c r="I105" s="60" t="s">
        <v>36</v>
      </c>
      <c r="J105" s="100"/>
      <c r="K105" s="101"/>
      <c r="L105" s="101"/>
      <c r="M105" s="102"/>
      <c r="N105" s="101"/>
      <c r="O105" s="101"/>
      <c r="P105" s="101"/>
      <c r="Q105" s="101"/>
      <c r="R105" s="53"/>
    </row>
    <row r="106" spans="2:18" ht="14.25" customHeight="1" x14ac:dyDescent="0.3">
      <c r="B106" s="7" t="str">
        <f>IF(TRIM(G106)&lt;&gt;"",COUNTA($G$57:G106)&amp;"","")</f>
        <v>30</v>
      </c>
      <c r="C106" s="134"/>
      <c r="D106" s="114"/>
      <c r="E106" s="114"/>
      <c r="F106" s="19" t="s">
        <v>55</v>
      </c>
      <c r="G106" s="60">
        <v>460</v>
      </c>
      <c r="H106" s="60">
        <v>457.16</v>
      </c>
      <c r="I106" s="60" t="s">
        <v>36</v>
      </c>
      <c r="J106" s="100"/>
      <c r="K106" s="101"/>
      <c r="L106" s="101"/>
      <c r="M106" s="102"/>
      <c r="N106" s="101"/>
      <c r="O106" s="101"/>
      <c r="P106" s="101"/>
      <c r="Q106" s="101"/>
      <c r="R106" s="53"/>
    </row>
    <row r="107" spans="2:18" ht="14.25" customHeight="1" x14ac:dyDescent="0.3">
      <c r="B107" s="7" t="str">
        <f>IF(TRIM(G107)&lt;&gt;"",COUNTA($G$57:G107)&amp;"","")</f>
        <v>31</v>
      </c>
      <c r="C107" s="134"/>
      <c r="D107" s="114"/>
      <c r="E107" s="114"/>
      <c r="F107" s="19" t="s">
        <v>86</v>
      </c>
      <c r="G107" s="60">
        <v>2300</v>
      </c>
      <c r="H107" s="60">
        <f>304.65*8.5-294</f>
        <v>2295.5249999999996</v>
      </c>
      <c r="I107" s="60" t="s">
        <v>36</v>
      </c>
      <c r="J107" s="100"/>
      <c r="K107" s="101"/>
      <c r="L107" s="101"/>
      <c r="M107" s="102"/>
      <c r="N107" s="101"/>
      <c r="O107" s="101"/>
      <c r="P107" s="101"/>
      <c r="Q107" s="101"/>
      <c r="R107" s="53"/>
    </row>
    <row r="108" spans="2:18" ht="14.25" customHeight="1" x14ac:dyDescent="0.3">
      <c r="B108" s="7" t="str">
        <f>IF(TRIM(G108)&lt;&gt;"",COUNTA($G$57:G108)&amp;"","")</f>
        <v>32</v>
      </c>
      <c r="C108" s="134"/>
      <c r="D108" s="114"/>
      <c r="E108" s="114"/>
      <c r="F108" s="19" t="s">
        <v>58</v>
      </c>
      <c r="G108" s="60">
        <v>30</v>
      </c>
      <c r="H108" s="60">
        <v>29.71</v>
      </c>
      <c r="I108" s="60" t="s">
        <v>35</v>
      </c>
      <c r="J108" s="100"/>
      <c r="K108" s="101"/>
      <c r="L108" s="101"/>
      <c r="M108" s="102"/>
      <c r="N108" s="101"/>
      <c r="O108" s="101"/>
      <c r="P108" s="101"/>
      <c r="Q108" s="101"/>
      <c r="R108" s="53"/>
    </row>
    <row r="109" spans="2:18" ht="14.25" customHeight="1" x14ac:dyDescent="0.3">
      <c r="B109" s="7" t="str">
        <f>IF(TRIM(G109)&lt;&gt;"",COUNTA($G$57:G109)&amp;"","")</f>
        <v>33</v>
      </c>
      <c r="C109" s="134"/>
      <c r="D109" s="114"/>
      <c r="E109" s="114"/>
      <c r="F109" s="19" t="s">
        <v>57</v>
      </c>
      <c r="G109" s="60">
        <v>30</v>
      </c>
      <c r="H109" s="60">
        <v>29.2</v>
      </c>
      <c r="I109" s="60" t="s">
        <v>35</v>
      </c>
      <c r="J109" s="100"/>
      <c r="K109" s="101"/>
      <c r="L109" s="101"/>
      <c r="M109" s="102"/>
      <c r="N109" s="101"/>
      <c r="O109" s="101"/>
      <c r="P109" s="101"/>
      <c r="Q109" s="101"/>
      <c r="R109" s="53"/>
    </row>
    <row r="110" spans="2:18" ht="14.25" customHeight="1" x14ac:dyDescent="0.3">
      <c r="B110" s="7" t="str">
        <f>IF(TRIM(G110)&lt;&gt;"",COUNTA($G$57:G110)&amp;"","")</f>
        <v>34</v>
      </c>
      <c r="C110" s="135"/>
      <c r="D110" s="132"/>
      <c r="E110" s="132"/>
      <c r="F110" s="19" t="s">
        <v>37</v>
      </c>
      <c r="G110" s="60">
        <v>7</v>
      </c>
      <c r="H110" s="60">
        <v>7</v>
      </c>
      <c r="I110" s="60" t="s">
        <v>34</v>
      </c>
      <c r="J110" s="100"/>
      <c r="K110" s="101"/>
      <c r="L110" s="101"/>
      <c r="M110" s="103"/>
      <c r="N110" s="101"/>
      <c r="O110" s="101"/>
      <c r="P110" s="101"/>
      <c r="Q110" s="101"/>
      <c r="R110" s="53"/>
    </row>
    <row r="111" spans="2:18" ht="14.4" thickBot="1" x14ac:dyDescent="0.35">
      <c r="B111" s="7" t="str">
        <f>IF(TRIM(G111)&lt;&gt;"",COUNTA($G$57:G111)&amp;"","")</f>
        <v/>
      </c>
      <c r="C111" s="1"/>
      <c r="D111" s="1"/>
      <c r="E111" s="1"/>
      <c r="F111" s="23" t="s">
        <v>7</v>
      </c>
      <c r="G111" s="42"/>
      <c r="H111" s="31"/>
      <c r="I111" s="31"/>
      <c r="J111" s="43"/>
      <c r="K111" s="43"/>
      <c r="L111" s="25"/>
      <c r="M111" s="78"/>
      <c r="N111" s="43"/>
      <c r="O111" s="25"/>
      <c r="P111" s="25"/>
      <c r="Q111" s="25"/>
      <c r="R111" s="55"/>
    </row>
    <row r="112" spans="2:18" x14ac:dyDescent="0.3">
      <c r="B112" s="7" t="str">
        <f>IF(TRIM(G112)&lt;&gt;"",COUNTA($G$57:G112)&amp;"","")</f>
        <v/>
      </c>
      <c r="C112" s="1"/>
      <c r="D112" s="1"/>
      <c r="E112" s="1"/>
      <c r="F112" s="23"/>
      <c r="G112" s="1"/>
      <c r="H112" s="1"/>
      <c r="I112" s="1"/>
      <c r="J112" s="1"/>
      <c r="K112" s="1"/>
      <c r="L112" s="1"/>
      <c r="M112" s="1"/>
      <c r="N112" s="1"/>
      <c r="O112" s="1"/>
      <c r="P112" s="30"/>
      <c r="Q112" s="30"/>
      <c r="R112" s="95"/>
    </row>
    <row r="113" spans="2:18" x14ac:dyDescent="0.3">
      <c r="B113" s="45" t="str">
        <f>IF(TRIM(G113)&lt;&gt;"",COUNTA($G$57:G113)&amp;"","")</f>
        <v/>
      </c>
      <c r="C113" s="46"/>
      <c r="D113" s="46"/>
      <c r="E113" s="3"/>
      <c r="F113" s="3"/>
      <c r="G113" s="1"/>
      <c r="H113" s="1"/>
      <c r="I113" s="1"/>
      <c r="J113" s="1"/>
      <c r="K113" s="1"/>
      <c r="L113" s="1"/>
      <c r="M113" s="1"/>
      <c r="N113" s="1"/>
      <c r="O113" s="1"/>
      <c r="P113" s="30"/>
      <c r="Q113" s="30"/>
      <c r="R113" s="95"/>
    </row>
    <row r="114" spans="2:18" x14ac:dyDescent="0.3">
      <c r="B114" s="45" t="str">
        <f>IF(TRIM(G114)&lt;&gt;"",COUNTA($G$57:G114)&amp;"","")</f>
        <v/>
      </c>
      <c r="C114" s="46"/>
      <c r="D114" s="46"/>
      <c r="E114" s="3"/>
      <c r="F114" s="94" t="s">
        <v>38</v>
      </c>
      <c r="G114" s="40"/>
      <c r="H114" s="3"/>
      <c r="I114" s="3"/>
      <c r="J114" s="26"/>
      <c r="K114" s="26"/>
      <c r="L114" s="26"/>
      <c r="M114" s="75"/>
      <c r="N114" s="26"/>
      <c r="O114" s="26"/>
      <c r="P114" s="26"/>
      <c r="Q114" s="26"/>
      <c r="R114" s="63"/>
    </row>
    <row r="115" spans="2:18" x14ac:dyDescent="0.3">
      <c r="B115" s="17" t="str">
        <f>IF(TRIM(G115)&lt;&gt;"",COUNTA($G$57:G115)&amp;"","")</f>
        <v/>
      </c>
      <c r="C115" s="18"/>
      <c r="D115" s="18"/>
      <c r="E115" s="4">
        <v>90000</v>
      </c>
      <c r="F115" s="3" t="s">
        <v>8</v>
      </c>
      <c r="G115" s="41"/>
      <c r="H115" s="18"/>
      <c r="I115" s="18"/>
      <c r="J115" s="18"/>
      <c r="K115" s="18"/>
      <c r="L115" s="18"/>
      <c r="M115" s="80"/>
      <c r="N115" s="18"/>
      <c r="O115" s="18"/>
      <c r="P115" s="18"/>
      <c r="Q115" s="18"/>
      <c r="R115" s="52"/>
    </row>
    <row r="116" spans="2:18" x14ac:dyDescent="0.3">
      <c r="B116" s="17" t="str">
        <f>IF(TRIM(G116)&lt;&gt;"",COUNTA($G$57:G116)&amp;"","")</f>
        <v/>
      </c>
      <c r="C116" s="18"/>
      <c r="D116" s="27"/>
      <c r="E116" s="4">
        <v>99100</v>
      </c>
      <c r="F116" s="28" t="s">
        <v>11</v>
      </c>
      <c r="G116" s="41"/>
      <c r="H116" s="18"/>
      <c r="I116" s="18"/>
      <c r="J116" s="18"/>
      <c r="K116" s="18"/>
      <c r="L116" s="18"/>
      <c r="M116" s="80"/>
      <c r="N116" s="18"/>
      <c r="O116" s="18"/>
      <c r="P116" s="18"/>
      <c r="Q116" s="18"/>
      <c r="R116" s="52"/>
    </row>
    <row r="117" spans="2:18" x14ac:dyDescent="0.3">
      <c r="B117" s="7" t="str">
        <f>IF(TRIM(G117)&lt;&gt;"",COUNTA($G$57:G117)&amp;"","")</f>
        <v>35</v>
      </c>
      <c r="C117" s="115" t="s">
        <v>87</v>
      </c>
      <c r="D117" s="115"/>
      <c r="E117" s="115"/>
      <c r="F117" s="19" t="s">
        <v>55</v>
      </c>
      <c r="G117" s="60">
        <v>780</v>
      </c>
      <c r="H117" s="60">
        <v>773.89</v>
      </c>
      <c r="I117" s="60" t="s">
        <v>36</v>
      </c>
      <c r="J117" s="100"/>
      <c r="K117" s="101"/>
      <c r="L117" s="101"/>
      <c r="M117" s="102"/>
      <c r="N117" s="101"/>
      <c r="O117" s="101"/>
      <c r="P117" s="101"/>
      <c r="Q117" s="101"/>
      <c r="R117" s="53"/>
    </row>
    <row r="118" spans="2:18" x14ac:dyDescent="0.3">
      <c r="B118" s="7" t="str">
        <f>IF(TRIM(G118)&lt;&gt;"",COUNTA($G$57:G118)&amp;"","")</f>
        <v>36</v>
      </c>
      <c r="C118" s="116"/>
      <c r="D118" s="116"/>
      <c r="E118" s="116"/>
      <c r="F118" s="19" t="s">
        <v>56</v>
      </c>
      <c r="G118" s="60">
        <v>2830</v>
      </c>
      <c r="H118" s="60">
        <f>332.42*9.5-336</f>
        <v>2821.9900000000002</v>
      </c>
      <c r="I118" s="60" t="s">
        <v>36</v>
      </c>
      <c r="J118" s="100"/>
      <c r="K118" s="101"/>
      <c r="L118" s="101"/>
      <c r="M118" s="102"/>
      <c r="N118" s="101"/>
      <c r="O118" s="101"/>
      <c r="P118" s="101"/>
      <c r="Q118" s="101"/>
      <c r="R118" s="53"/>
    </row>
    <row r="119" spans="2:18" x14ac:dyDescent="0.3">
      <c r="B119" s="7" t="str">
        <f>IF(TRIM(G119)&lt;&gt;"",COUNTA($G$57:G119)&amp;"","")</f>
        <v>37</v>
      </c>
      <c r="C119" s="116"/>
      <c r="D119" s="116"/>
      <c r="E119" s="116"/>
      <c r="F119" s="19" t="s">
        <v>63</v>
      </c>
      <c r="G119" s="60">
        <v>460</v>
      </c>
      <c r="H119" s="60">
        <f>48*9.5</f>
        <v>456</v>
      </c>
      <c r="I119" s="60" t="s">
        <v>36</v>
      </c>
      <c r="J119" s="100"/>
      <c r="K119" s="101"/>
      <c r="L119" s="101"/>
      <c r="M119" s="102"/>
      <c r="N119" s="101"/>
      <c r="O119" s="101"/>
      <c r="P119" s="101"/>
      <c r="Q119" s="101"/>
      <c r="R119" s="53"/>
    </row>
    <row r="120" spans="2:18" x14ac:dyDescent="0.3">
      <c r="B120" s="7" t="str">
        <f>IF(TRIM(G120)&lt;&gt;"",COUNTA($G$57:G120)&amp;"","")</f>
        <v>38</v>
      </c>
      <c r="C120" s="116"/>
      <c r="D120" s="116"/>
      <c r="E120" s="116"/>
      <c r="F120" s="19" t="s">
        <v>58</v>
      </c>
      <c r="G120" s="60">
        <v>30</v>
      </c>
      <c r="H120" s="60">
        <v>29.58</v>
      </c>
      <c r="I120" s="60" t="s">
        <v>35</v>
      </c>
      <c r="J120" s="100"/>
      <c r="K120" s="101"/>
      <c r="L120" s="101"/>
      <c r="M120" s="102"/>
      <c r="N120" s="101"/>
      <c r="O120" s="101"/>
      <c r="P120" s="101"/>
      <c r="Q120" s="101"/>
      <c r="R120" s="53"/>
    </row>
    <row r="121" spans="2:18" x14ac:dyDescent="0.3">
      <c r="B121" s="7" t="str">
        <f>IF(TRIM(G121)&lt;&gt;"",COUNTA($G$57:G121)&amp;"","")</f>
        <v>39</v>
      </c>
      <c r="C121" s="116"/>
      <c r="D121" s="116"/>
      <c r="E121" s="116"/>
      <c r="F121" s="19" t="s">
        <v>57</v>
      </c>
      <c r="G121" s="60">
        <v>30</v>
      </c>
      <c r="H121" s="60">
        <v>29.15</v>
      </c>
      <c r="I121" s="60" t="s">
        <v>35</v>
      </c>
      <c r="J121" s="100"/>
      <c r="K121" s="101"/>
      <c r="L121" s="101"/>
      <c r="M121" s="102"/>
      <c r="N121" s="101"/>
      <c r="O121" s="101"/>
      <c r="P121" s="101"/>
      <c r="Q121" s="101"/>
      <c r="R121" s="53"/>
    </row>
    <row r="122" spans="2:18" x14ac:dyDescent="0.3">
      <c r="B122" s="7" t="str">
        <f>IF(TRIM(G122)&lt;&gt;"",COUNTA($G$57:G122)&amp;"","")</f>
        <v>40</v>
      </c>
      <c r="C122" s="117"/>
      <c r="D122" s="117"/>
      <c r="E122" s="117"/>
      <c r="F122" s="19" t="s">
        <v>37</v>
      </c>
      <c r="G122" s="60">
        <v>8</v>
      </c>
      <c r="H122" s="60">
        <v>8</v>
      </c>
      <c r="I122" s="60" t="s">
        <v>34</v>
      </c>
      <c r="J122" s="100"/>
      <c r="K122" s="101"/>
      <c r="L122" s="101"/>
      <c r="M122" s="103"/>
      <c r="N122" s="101"/>
      <c r="O122" s="101"/>
      <c r="P122" s="101"/>
      <c r="Q122" s="101"/>
      <c r="R122" s="53"/>
    </row>
    <row r="123" spans="2:18" ht="14.4" thickBot="1" x14ac:dyDescent="0.35">
      <c r="B123" s="7" t="str">
        <f>IF(TRIM(G123)&lt;&gt;"",COUNTA($G$57:G123)&amp;"","")</f>
        <v/>
      </c>
      <c r="C123" s="1"/>
      <c r="D123" s="1"/>
      <c r="E123" s="1"/>
      <c r="F123" s="23" t="s">
        <v>7</v>
      </c>
      <c r="G123" s="42"/>
      <c r="H123" s="31"/>
      <c r="I123" s="31"/>
      <c r="J123" s="43"/>
      <c r="K123" s="43"/>
      <c r="L123" s="25"/>
      <c r="M123" s="78"/>
      <c r="N123" s="43"/>
      <c r="O123" s="25"/>
      <c r="P123" s="25"/>
      <c r="Q123" s="25"/>
      <c r="R123" s="55"/>
    </row>
    <row r="124" spans="2:18" x14ac:dyDescent="0.3">
      <c r="B124" s="7" t="str">
        <f>IF(TRIM(G124)&lt;&gt;"",COUNTA($G$57:G124)&amp;"","")</f>
        <v/>
      </c>
      <c r="C124" s="1"/>
      <c r="D124" s="1"/>
      <c r="E124" s="1"/>
      <c r="F124" s="23"/>
      <c r="G124" s="97"/>
      <c r="H124" s="97"/>
      <c r="I124" s="97"/>
      <c r="J124" s="23"/>
      <c r="K124" s="23"/>
      <c r="L124" s="23"/>
      <c r="M124" s="23"/>
      <c r="N124" s="23"/>
      <c r="O124" s="23"/>
      <c r="P124" s="109"/>
      <c r="Q124" s="109"/>
      <c r="R124" s="96"/>
    </row>
    <row r="125" spans="2:18" x14ac:dyDescent="0.3">
      <c r="B125" s="7" t="str">
        <f>IF(TRIM(G125)&lt;&gt;"",COUNTA($G$57:G125)&amp;"","")</f>
        <v/>
      </c>
      <c r="C125" s="1"/>
      <c r="D125" s="1"/>
      <c r="E125" s="1"/>
      <c r="F125" s="23"/>
      <c r="G125" s="97"/>
      <c r="H125" s="97"/>
      <c r="I125" s="97"/>
      <c r="J125" s="23"/>
      <c r="K125" s="23"/>
      <c r="L125" s="23"/>
      <c r="M125" s="23"/>
      <c r="N125" s="23"/>
      <c r="O125" s="23"/>
      <c r="P125" s="109"/>
      <c r="Q125" s="109"/>
      <c r="R125" s="96"/>
    </row>
    <row r="126" spans="2:18" x14ac:dyDescent="0.3">
      <c r="B126" s="45" t="str">
        <f>IF(TRIM(G126)&lt;&gt;"",COUNTA($G$57:G126)&amp;"","")</f>
        <v/>
      </c>
      <c r="C126" s="46"/>
      <c r="D126" s="46"/>
      <c r="E126" s="3"/>
      <c r="F126" s="94" t="s">
        <v>39</v>
      </c>
      <c r="G126" s="40"/>
      <c r="H126" s="3"/>
      <c r="I126" s="3"/>
      <c r="J126" s="26"/>
      <c r="K126" s="26"/>
      <c r="L126" s="26"/>
      <c r="M126" s="75"/>
      <c r="N126" s="26"/>
      <c r="O126" s="26"/>
      <c r="P126" s="26"/>
      <c r="Q126" s="26"/>
      <c r="R126" s="63"/>
    </row>
    <row r="127" spans="2:18" x14ac:dyDescent="0.3">
      <c r="B127" s="17" t="str">
        <f>IF(TRIM(G127)&lt;&gt;"",COUNTA($G$57:G127)&amp;"","")</f>
        <v/>
      </c>
      <c r="C127" s="18"/>
      <c r="D127" s="18"/>
      <c r="E127" s="4">
        <v>90000</v>
      </c>
      <c r="F127" s="3" t="s">
        <v>8</v>
      </c>
      <c r="G127" s="41"/>
      <c r="H127" s="18"/>
      <c r="I127" s="18"/>
      <c r="J127" s="18"/>
      <c r="K127" s="18"/>
      <c r="L127" s="18"/>
      <c r="M127" s="80"/>
      <c r="N127" s="18"/>
      <c r="O127" s="18"/>
      <c r="P127" s="18"/>
      <c r="Q127" s="18"/>
      <c r="R127" s="52"/>
    </row>
    <row r="128" spans="2:18" x14ac:dyDescent="0.3">
      <c r="B128" s="17" t="str">
        <f>IF(TRIM(G128)&lt;&gt;"",COUNTA($G$57:G128)&amp;"","")</f>
        <v/>
      </c>
      <c r="C128" s="18"/>
      <c r="D128" s="27"/>
      <c r="E128" s="4">
        <v>99100</v>
      </c>
      <c r="F128" s="28" t="s">
        <v>11</v>
      </c>
      <c r="G128" s="41"/>
      <c r="H128" s="18"/>
      <c r="I128" s="18"/>
      <c r="J128" s="18"/>
      <c r="K128" s="18"/>
      <c r="L128" s="18"/>
      <c r="M128" s="80"/>
      <c r="N128" s="18"/>
      <c r="O128" s="18"/>
      <c r="P128" s="18"/>
      <c r="Q128" s="18"/>
      <c r="R128" s="52"/>
    </row>
    <row r="129" spans="2:18" x14ac:dyDescent="0.3">
      <c r="B129" s="7" t="str">
        <f>IF(TRIM(G129)&lt;&gt;"",COUNTA($G$57:G129)&amp;"","")</f>
        <v>41</v>
      </c>
      <c r="C129" s="115" t="s">
        <v>87</v>
      </c>
      <c r="D129" s="115"/>
      <c r="E129" s="115"/>
      <c r="F129" s="19" t="s">
        <v>55</v>
      </c>
      <c r="G129" s="60">
        <v>1105</v>
      </c>
      <c r="H129" s="60">
        <v>1099.53</v>
      </c>
      <c r="I129" s="60" t="s">
        <v>36</v>
      </c>
      <c r="J129" s="100"/>
      <c r="K129" s="101"/>
      <c r="L129" s="101"/>
      <c r="M129" s="102"/>
      <c r="N129" s="101"/>
      <c r="O129" s="101"/>
      <c r="P129" s="101"/>
      <c r="Q129" s="101"/>
      <c r="R129" s="53"/>
    </row>
    <row r="130" spans="2:18" x14ac:dyDescent="0.3">
      <c r="B130" s="7" t="str">
        <f>IF(TRIM(G130)&lt;&gt;"",COUNTA($G$57:G130)&amp;"","")</f>
        <v>42</v>
      </c>
      <c r="C130" s="116"/>
      <c r="D130" s="116"/>
      <c r="E130" s="116"/>
      <c r="F130" s="19" t="s">
        <v>56</v>
      </c>
      <c r="G130" s="60">
        <v>3210</v>
      </c>
      <c r="H130" s="60">
        <f>350.77*9.5-126</f>
        <v>3206.3149999999996</v>
      </c>
      <c r="I130" s="60" t="s">
        <v>36</v>
      </c>
      <c r="J130" s="100"/>
      <c r="K130" s="101"/>
      <c r="L130" s="101"/>
      <c r="M130" s="102"/>
      <c r="N130" s="101"/>
      <c r="O130" s="101"/>
      <c r="P130" s="101"/>
      <c r="Q130" s="101"/>
      <c r="R130" s="53"/>
    </row>
    <row r="131" spans="2:18" x14ac:dyDescent="0.3">
      <c r="B131" s="7" t="str">
        <f>IF(TRIM(G131)&lt;&gt;"",COUNTA($G$57:G131)&amp;"","")</f>
        <v>43</v>
      </c>
      <c r="C131" s="116"/>
      <c r="D131" s="116"/>
      <c r="E131" s="116"/>
      <c r="F131" s="19" t="s">
        <v>57</v>
      </c>
      <c r="G131" s="60">
        <v>30</v>
      </c>
      <c r="H131" s="60">
        <v>29.39</v>
      </c>
      <c r="I131" s="60" t="s">
        <v>35</v>
      </c>
      <c r="J131" s="100"/>
      <c r="K131" s="101"/>
      <c r="L131" s="101"/>
      <c r="M131" s="102"/>
      <c r="N131" s="101"/>
      <c r="O131" s="101"/>
      <c r="P131" s="101"/>
      <c r="Q131" s="101"/>
      <c r="R131" s="53"/>
    </row>
    <row r="132" spans="2:18" x14ac:dyDescent="0.3">
      <c r="B132" s="7" t="str">
        <f>IF(TRIM(G132)&lt;&gt;"",COUNTA($G$57:G132)&amp;"","")</f>
        <v>44</v>
      </c>
      <c r="C132" s="116"/>
      <c r="D132" s="116"/>
      <c r="E132" s="116"/>
      <c r="F132" s="19" t="s">
        <v>58</v>
      </c>
      <c r="G132" s="60">
        <v>30</v>
      </c>
      <c r="H132" s="60">
        <v>29.79</v>
      </c>
      <c r="I132" s="60" t="s">
        <v>35</v>
      </c>
      <c r="J132" s="100"/>
      <c r="K132" s="101"/>
      <c r="L132" s="101"/>
      <c r="M132" s="102"/>
      <c r="N132" s="101"/>
      <c r="O132" s="101"/>
      <c r="P132" s="101"/>
      <c r="Q132" s="101"/>
      <c r="R132" s="53"/>
    </row>
    <row r="133" spans="2:18" x14ac:dyDescent="0.3">
      <c r="B133" s="7" t="str">
        <f>IF(TRIM(G133)&lt;&gt;"",COUNTA($G$57:G133)&amp;"","")</f>
        <v>45</v>
      </c>
      <c r="C133" s="117"/>
      <c r="D133" s="117"/>
      <c r="E133" s="117"/>
      <c r="F133" s="19" t="s">
        <v>37</v>
      </c>
      <c r="G133" s="60">
        <v>3</v>
      </c>
      <c r="H133" s="60">
        <v>3</v>
      </c>
      <c r="I133" s="60" t="s">
        <v>34</v>
      </c>
      <c r="J133" s="100"/>
      <c r="K133" s="101"/>
      <c r="L133" s="101"/>
      <c r="M133" s="103"/>
      <c r="N133" s="101"/>
      <c r="O133" s="101"/>
      <c r="P133" s="101"/>
      <c r="Q133" s="101"/>
      <c r="R133" s="53"/>
    </row>
    <row r="134" spans="2:18" ht="14.4" thickBot="1" x14ac:dyDescent="0.35">
      <c r="B134" s="7" t="str">
        <f>IF(TRIM(G134)&lt;&gt;"",COUNTA($G$57:G134)&amp;"","")</f>
        <v/>
      </c>
      <c r="C134" s="1"/>
      <c r="D134" s="1"/>
      <c r="E134" s="1"/>
      <c r="F134" s="23" t="s">
        <v>7</v>
      </c>
      <c r="G134" s="42"/>
      <c r="H134" s="31"/>
      <c r="I134" s="31"/>
      <c r="J134" s="43"/>
      <c r="K134" s="43"/>
      <c r="L134" s="25"/>
      <c r="M134" s="78"/>
      <c r="N134" s="43"/>
      <c r="O134" s="25"/>
      <c r="P134" s="25"/>
      <c r="Q134" s="25"/>
      <c r="R134" s="55"/>
    </row>
    <row r="135" spans="2:18" x14ac:dyDescent="0.3">
      <c r="B135" s="7" t="str">
        <f>IF(TRIM(G135)&lt;&gt;"",COUNTA($G$57:G135)&amp;"","")</f>
        <v/>
      </c>
      <c r="C135" s="1"/>
      <c r="D135" s="1"/>
      <c r="E135" s="1"/>
      <c r="F135" s="23"/>
      <c r="G135" s="97"/>
      <c r="H135" s="97"/>
      <c r="I135" s="97"/>
      <c r="J135" s="23"/>
      <c r="K135" s="23"/>
      <c r="L135" s="23"/>
      <c r="M135" s="23"/>
      <c r="N135" s="23"/>
      <c r="O135" s="23"/>
      <c r="P135" s="109"/>
      <c r="Q135" s="109"/>
      <c r="R135" s="96"/>
    </row>
    <row r="136" spans="2:18" x14ac:dyDescent="0.3">
      <c r="B136" s="7" t="str">
        <f>IF(TRIM(G136)&lt;&gt;"",COUNTA($G$57:G136)&amp;"","")</f>
        <v/>
      </c>
      <c r="C136" s="1"/>
      <c r="D136" s="1"/>
      <c r="E136" s="1"/>
      <c r="F136" s="23"/>
      <c r="G136" s="97"/>
      <c r="H136" s="97"/>
      <c r="I136" s="97"/>
      <c r="J136" s="23"/>
      <c r="K136" s="23"/>
      <c r="L136" s="23"/>
      <c r="M136" s="23"/>
      <c r="N136" s="23"/>
      <c r="O136" s="23"/>
      <c r="P136" s="109"/>
      <c r="Q136" s="109"/>
      <c r="R136" s="96"/>
    </row>
    <row r="137" spans="2:18" x14ac:dyDescent="0.3">
      <c r="B137" s="45" t="str">
        <f>IF(TRIM(G137)&lt;&gt;"",COUNTA($G$57:G137)&amp;"","")</f>
        <v/>
      </c>
      <c r="C137" s="46"/>
      <c r="D137" s="46"/>
      <c r="E137" s="3"/>
      <c r="F137" s="94" t="s">
        <v>40</v>
      </c>
      <c r="G137" s="40"/>
      <c r="H137" s="3"/>
      <c r="I137" s="3"/>
      <c r="J137" s="26"/>
      <c r="K137" s="26"/>
      <c r="L137" s="26"/>
      <c r="M137" s="75"/>
      <c r="N137" s="26"/>
      <c r="O137" s="26"/>
      <c r="P137" s="26"/>
      <c r="Q137" s="26"/>
      <c r="R137" s="63"/>
    </row>
    <row r="138" spans="2:18" x14ac:dyDescent="0.3">
      <c r="B138" s="17" t="str">
        <f>IF(TRIM(G138)&lt;&gt;"",COUNTA($G$57:G138)&amp;"","")</f>
        <v/>
      </c>
      <c r="C138" s="18"/>
      <c r="D138" s="18"/>
      <c r="E138" s="4">
        <v>90000</v>
      </c>
      <c r="F138" s="3" t="s">
        <v>8</v>
      </c>
      <c r="G138" s="41"/>
      <c r="H138" s="18"/>
      <c r="I138" s="18"/>
      <c r="J138" s="18"/>
      <c r="K138" s="18"/>
      <c r="L138" s="18"/>
      <c r="M138" s="80"/>
      <c r="N138" s="18"/>
      <c r="O138" s="18"/>
      <c r="P138" s="18"/>
      <c r="Q138" s="18"/>
      <c r="R138" s="52"/>
    </row>
    <row r="139" spans="2:18" x14ac:dyDescent="0.3">
      <c r="B139" s="17" t="str">
        <f>IF(TRIM(G139)&lt;&gt;"",COUNTA($G$57:G139)&amp;"","")</f>
        <v/>
      </c>
      <c r="C139" s="18"/>
      <c r="D139" s="27"/>
      <c r="E139" s="4">
        <v>99100</v>
      </c>
      <c r="F139" s="28" t="s">
        <v>11</v>
      </c>
      <c r="G139" s="41"/>
      <c r="H139" s="18"/>
      <c r="I139" s="18"/>
      <c r="J139" s="18"/>
      <c r="K139" s="18"/>
      <c r="L139" s="18"/>
      <c r="M139" s="80"/>
      <c r="N139" s="18"/>
      <c r="O139" s="18"/>
      <c r="P139" s="18"/>
      <c r="Q139" s="18"/>
      <c r="R139" s="52"/>
    </row>
    <row r="140" spans="2:18" x14ac:dyDescent="0.3">
      <c r="B140" s="7" t="str">
        <f>IF(TRIM(G140)&lt;&gt;"",COUNTA($G$57:G140)&amp;"","")</f>
        <v>46</v>
      </c>
      <c r="C140" s="115" t="s">
        <v>87</v>
      </c>
      <c r="D140" s="115"/>
      <c r="E140" s="115"/>
      <c r="F140" s="19" t="s">
        <v>55</v>
      </c>
      <c r="G140" s="60">
        <v>2030</v>
      </c>
      <c r="H140" s="60">
        <v>2025.83</v>
      </c>
      <c r="I140" s="60" t="s">
        <v>36</v>
      </c>
      <c r="J140" s="100"/>
      <c r="K140" s="101"/>
      <c r="L140" s="101"/>
      <c r="M140" s="102"/>
      <c r="N140" s="101"/>
      <c r="O140" s="101"/>
      <c r="P140" s="101"/>
      <c r="Q140" s="101"/>
      <c r="R140" s="53"/>
    </row>
    <row r="141" spans="2:18" x14ac:dyDescent="0.3">
      <c r="B141" s="7" t="str">
        <f>IF(TRIM(G141)&lt;&gt;"",COUNTA($G$57:G141)&amp;"","")</f>
        <v>47</v>
      </c>
      <c r="C141" s="116"/>
      <c r="D141" s="116"/>
      <c r="E141" s="116"/>
      <c r="F141" s="19" t="s">
        <v>56</v>
      </c>
      <c r="G141" s="60">
        <v>7880</v>
      </c>
      <c r="H141" s="60">
        <f>81.61*3.42+8166.8-567</f>
        <v>7878.9061999999994</v>
      </c>
      <c r="I141" s="60" t="s">
        <v>36</v>
      </c>
      <c r="J141" s="100"/>
      <c r="K141" s="101"/>
      <c r="L141" s="101"/>
      <c r="M141" s="102"/>
      <c r="N141" s="101"/>
      <c r="O141" s="101"/>
      <c r="P141" s="101"/>
      <c r="Q141" s="101"/>
      <c r="R141" s="53"/>
    </row>
    <row r="142" spans="2:18" x14ac:dyDescent="0.3">
      <c r="B142" s="7" t="str">
        <f>IF(TRIM(G142)&lt;&gt;"",COUNTA($G$57:G142)&amp;"","")</f>
        <v>48</v>
      </c>
      <c r="C142" s="116"/>
      <c r="D142" s="116"/>
      <c r="E142" s="116"/>
      <c r="F142" s="19" t="s">
        <v>58</v>
      </c>
      <c r="G142" s="60">
        <v>30</v>
      </c>
      <c r="H142" s="60">
        <v>29.84</v>
      </c>
      <c r="I142" s="60" t="s">
        <v>35</v>
      </c>
      <c r="J142" s="100"/>
      <c r="K142" s="101"/>
      <c r="L142" s="101"/>
      <c r="M142" s="102"/>
      <c r="N142" s="101"/>
      <c r="O142" s="101"/>
      <c r="P142" s="101"/>
      <c r="Q142" s="101"/>
      <c r="R142" s="53"/>
    </row>
    <row r="143" spans="2:18" x14ac:dyDescent="0.3">
      <c r="B143" s="7" t="str">
        <f>IF(TRIM(G143)&lt;&gt;"",COUNTA($G$57:G143)&amp;"","")</f>
        <v>49</v>
      </c>
      <c r="C143" s="116"/>
      <c r="D143" s="116"/>
      <c r="E143" s="116"/>
      <c r="F143" s="19" t="s">
        <v>59</v>
      </c>
      <c r="G143" s="60">
        <v>15</v>
      </c>
      <c r="H143" s="60">
        <v>13.17</v>
      </c>
      <c r="I143" s="60" t="s">
        <v>35</v>
      </c>
      <c r="J143" s="100"/>
      <c r="K143" s="101"/>
      <c r="L143" s="101"/>
      <c r="M143" s="102"/>
      <c r="N143" s="101"/>
      <c r="O143" s="101"/>
      <c r="P143" s="101"/>
      <c r="Q143" s="101"/>
      <c r="R143" s="53"/>
    </row>
    <row r="144" spans="2:18" x14ac:dyDescent="0.3">
      <c r="B144" s="7" t="str">
        <f>IF(TRIM(G144)&lt;&gt;"",COUNTA($G$57:G144)&amp;"","")</f>
        <v>50</v>
      </c>
      <c r="C144" s="116"/>
      <c r="D144" s="116"/>
      <c r="E144" s="116"/>
      <c r="F144" s="19" t="s">
        <v>57</v>
      </c>
      <c r="G144" s="60">
        <v>30</v>
      </c>
      <c r="H144" s="60">
        <v>29.37</v>
      </c>
      <c r="I144" s="60" t="s">
        <v>35</v>
      </c>
      <c r="J144" s="100"/>
      <c r="K144" s="101"/>
      <c r="L144" s="101"/>
      <c r="M144" s="102"/>
      <c r="N144" s="101"/>
      <c r="O144" s="101"/>
      <c r="P144" s="101"/>
      <c r="Q144" s="101"/>
      <c r="R144" s="53"/>
    </row>
    <row r="145" spans="2:18" x14ac:dyDescent="0.3">
      <c r="B145" s="7" t="str">
        <f>IF(TRIM(G145)&lt;&gt;"",COUNTA($G$57:G145)&amp;"","")</f>
        <v>51</v>
      </c>
      <c r="C145" s="116"/>
      <c r="D145" s="116"/>
      <c r="E145" s="116"/>
      <c r="F145" s="19" t="s">
        <v>37</v>
      </c>
      <c r="G145" s="60">
        <v>23</v>
      </c>
      <c r="H145" s="60">
        <v>23</v>
      </c>
      <c r="I145" s="60" t="s">
        <v>34</v>
      </c>
      <c r="J145" s="100"/>
      <c r="K145" s="101"/>
      <c r="L145" s="101"/>
      <c r="M145" s="103"/>
      <c r="N145" s="101"/>
      <c r="O145" s="101"/>
      <c r="P145" s="101"/>
      <c r="Q145" s="101"/>
      <c r="R145" s="53"/>
    </row>
    <row r="146" spans="2:18" x14ac:dyDescent="0.3">
      <c r="B146" s="7" t="str">
        <f>IF(TRIM(G146)&lt;&gt;"",COUNTA($G$57:G146)&amp;"","")</f>
        <v>52</v>
      </c>
      <c r="C146" s="117"/>
      <c r="D146" s="117"/>
      <c r="E146" s="117"/>
      <c r="F146" s="19" t="s">
        <v>52</v>
      </c>
      <c r="G146" s="60">
        <v>2</v>
      </c>
      <c r="H146" s="60">
        <v>2</v>
      </c>
      <c r="I146" s="60" t="s">
        <v>34</v>
      </c>
      <c r="J146" s="100"/>
      <c r="K146" s="101"/>
      <c r="L146" s="101"/>
      <c r="M146" s="103"/>
      <c r="N146" s="101"/>
      <c r="O146" s="101"/>
      <c r="P146" s="101"/>
      <c r="Q146" s="101"/>
      <c r="R146" s="53"/>
    </row>
    <row r="147" spans="2:18" ht="15" customHeight="1" thickBot="1" x14ac:dyDescent="0.35">
      <c r="B147" s="7" t="str">
        <f>IF(TRIM(G147)&lt;&gt;"",COUNTA($G$57:G147)&amp;"","")</f>
        <v/>
      </c>
      <c r="C147" s="1"/>
      <c r="D147" s="1"/>
      <c r="E147" s="1"/>
      <c r="F147" s="23" t="s">
        <v>7</v>
      </c>
      <c r="G147" s="42"/>
      <c r="H147" s="31"/>
      <c r="I147" s="31"/>
      <c r="J147" s="43"/>
      <c r="K147" s="43"/>
      <c r="L147" s="25"/>
      <c r="M147" s="78"/>
      <c r="N147" s="43"/>
      <c r="O147" s="25"/>
      <c r="P147" s="25"/>
      <c r="Q147" s="25"/>
      <c r="R147" s="55"/>
    </row>
    <row r="148" spans="2:18" x14ac:dyDescent="0.3">
      <c r="B148" s="7" t="str">
        <f>IF(TRIM(G148)&lt;&gt;"",COUNTA($G$57:G148)&amp;"","")</f>
        <v/>
      </c>
      <c r="C148" s="1"/>
      <c r="D148" s="1"/>
      <c r="E148" s="1"/>
      <c r="F148" s="23"/>
      <c r="G148" s="97"/>
      <c r="H148" s="97"/>
      <c r="I148" s="97"/>
      <c r="J148" s="23"/>
      <c r="K148" s="23"/>
      <c r="L148" s="23"/>
      <c r="M148" s="23"/>
      <c r="N148" s="23"/>
      <c r="O148" s="23"/>
      <c r="P148" s="109"/>
      <c r="Q148" s="109"/>
      <c r="R148" s="96"/>
    </row>
    <row r="149" spans="2:18" x14ac:dyDescent="0.3">
      <c r="B149" s="7" t="str">
        <f>IF(TRIM(G149)&lt;&gt;"",COUNTA($G$57:G149)&amp;"","")</f>
        <v/>
      </c>
      <c r="C149" s="1"/>
      <c r="D149" s="1"/>
      <c r="E149" s="1"/>
      <c r="F149" s="23"/>
      <c r="G149" s="97"/>
      <c r="H149" s="97"/>
      <c r="I149" s="97"/>
      <c r="J149" s="23"/>
      <c r="K149" s="23"/>
      <c r="L149" s="23"/>
      <c r="M149" s="23"/>
      <c r="N149" s="23"/>
      <c r="O149" s="23"/>
      <c r="P149" s="109"/>
      <c r="Q149" s="109"/>
      <c r="R149" s="96"/>
    </row>
    <row r="150" spans="2:18" x14ac:dyDescent="0.3">
      <c r="B150" s="45" t="str">
        <f>IF(TRIM(G150)&lt;&gt;"",COUNTA($G$57:G150)&amp;"","")</f>
        <v/>
      </c>
      <c r="C150" s="46"/>
      <c r="D150" s="46"/>
      <c r="E150" s="3"/>
      <c r="F150" s="94" t="s">
        <v>41</v>
      </c>
      <c r="G150" s="40"/>
      <c r="H150" s="3"/>
      <c r="I150" s="3"/>
      <c r="J150" s="26"/>
      <c r="K150" s="26"/>
      <c r="L150" s="26"/>
      <c r="M150" s="75"/>
      <c r="N150" s="26"/>
      <c r="O150" s="26"/>
      <c r="P150" s="26"/>
      <c r="Q150" s="26"/>
      <c r="R150" s="63"/>
    </row>
    <row r="151" spans="2:18" x14ac:dyDescent="0.3">
      <c r="B151" s="17" t="str">
        <f>IF(TRIM(G151)&lt;&gt;"",COUNTA($G$57:G151)&amp;"","")</f>
        <v/>
      </c>
      <c r="C151" s="18"/>
      <c r="D151" s="18"/>
      <c r="E151" s="4">
        <v>90000</v>
      </c>
      <c r="F151" s="3" t="s">
        <v>8</v>
      </c>
      <c r="G151" s="41"/>
      <c r="H151" s="18"/>
      <c r="I151" s="18"/>
      <c r="J151" s="18"/>
      <c r="K151" s="18"/>
      <c r="L151" s="18"/>
      <c r="M151" s="80"/>
      <c r="N151" s="18"/>
      <c r="O151" s="18"/>
      <c r="P151" s="18"/>
      <c r="Q151" s="18"/>
      <c r="R151" s="52"/>
    </row>
    <row r="152" spans="2:18" x14ac:dyDescent="0.3">
      <c r="B152" s="17" t="str">
        <f>IF(TRIM(G152)&lt;&gt;"",COUNTA($G$57:G152)&amp;"","")</f>
        <v/>
      </c>
      <c r="C152" s="18"/>
      <c r="D152" s="27"/>
      <c r="E152" s="4">
        <v>99100</v>
      </c>
      <c r="F152" s="28" t="s">
        <v>11</v>
      </c>
      <c r="G152" s="41"/>
      <c r="H152" s="18"/>
      <c r="I152" s="18"/>
      <c r="J152" s="18"/>
      <c r="K152" s="18"/>
      <c r="L152" s="18"/>
      <c r="M152" s="80"/>
      <c r="N152" s="18"/>
      <c r="O152" s="18"/>
      <c r="P152" s="18"/>
      <c r="Q152" s="18"/>
      <c r="R152" s="52"/>
    </row>
    <row r="153" spans="2:18" x14ac:dyDescent="0.3">
      <c r="B153" s="45" t="str">
        <f>IF(TRIM(G153)&lt;&gt;"",COUNTA($G$57:G153)&amp;"","")</f>
        <v>53</v>
      </c>
      <c r="C153" s="118" t="s">
        <v>87</v>
      </c>
      <c r="D153" s="118"/>
      <c r="E153" s="118"/>
      <c r="F153" s="19" t="s">
        <v>55</v>
      </c>
      <c r="G153" s="60">
        <v>1960</v>
      </c>
      <c r="H153" s="60">
        <v>1950.41</v>
      </c>
      <c r="I153" s="60" t="s">
        <v>36</v>
      </c>
      <c r="J153" s="100"/>
      <c r="K153" s="101"/>
      <c r="L153" s="101"/>
      <c r="M153" s="102"/>
      <c r="N153" s="101"/>
      <c r="O153" s="101"/>
      <c r="P153" s="101"/>
      <c r="Q153" s="101"/>
      <c r="R153" s="53"/>
    </row>
    <row r="154" spans="2:18" x14ac:dyDescent="0.3">
      <c r="B154" s="45" t="str">
        <f>IF(TRIM(G154)&lt;&gt;"",COUNTA($G$57:G154)&amp;"","")</f>
        <v>54</v>
      </c>
      <c r="C154" s="119"/>
      <c r="D154" s="119"/>
      <c r="E154" s="119"/>
      <c r="F154" s="19" t="s">
        <v>56</v>
      </c>
      <c r="G154" s="60">
        <v>6960</v>
      </c>
      <c r="H154" s="60">
        <f>842.67*9.5-1050</f>
        <v>6955.3649999999998</v>
      </c>
      <c r="I154" s="60" t="s">
        <v>36</v>
      </c>
      <c r="J154" s="100"/>
      <c r="K154" s="101"/>
      <c r="L154" s="101"/>
      <c r="M154" s="102"/>
      <c r="N154" s="101"/>
      <c r="O154" s="101"/>
      <c r="P154" s="101"/>
      <c r="Q154" s="101"/>
      <c r="R154" s="53"/>
    </row>
    <row r="155" spans="2:18" x14ac:dyDescent="0.3">
      <c r="B155" s="7" t="str">
        <f>IF(TRIM(G155)&lt;&gt;"",COUNTA($G$57:G155)&amp;"","")</f>
        <v>55</v>
      </c>
      <c r="C155" s="119"/>
      <c r="D155" s="119"/>
      <c r="E155" s="119"/>
      <c r="F155" s="19" t="s">
        <v>58</v>
      </c>
      <c r="G155" s="60">
        <v>30</v>
      </c>
      <c r="H155" s="60">
        <v>29.85</v>
      </c>
      <c r="I155" s="60" t="s">
        <v>35</v>
      </c>
      <c r="J155" s="100"/>
      <c r="K155" s="101"/>
      <c r="L155" s="101"/>
      <c r="M155" s="102"/>
      <c r="N155" s="101"/>
      <c r="O155" s="101"/>
      <c r="P155" s="101"/>
      <c r="Q155" s="101"/>
      <c r="R155" s="53"/>
    </row>
    <row r="156" spans="2:18" x14ac:dyDescent="0.3">
      <c r="B156" s="7" t="str">
        <f>IF(TRIM(G156)&lt;&gt;"",COUNTA($G$57:G156)&amp;"","")</f>
        <v>56</v>
      </c>
      <c r="C156" s="119"/>
      <c r="D156" s="119"/>
      <c r="E156" s="119"/>
      <c r="F156" s="19" t="s">
        <v>59</v>
      </c>
      <c r="G156" s="60">
        <v>60</v>
      </c>
      <c r="H156" s="60">
        <v>57</v>
      </c>
      <c r="I156" s="60" t="s">
        <v>35</v>
      </c>
      <c r="J156" s="100"/>
      <c r="K156" s="101"/>
      <c r="L156" s="101"/>
      <c r="M156" s="102"/>
      <c r="N156" s="101"/>
      <c r="O156" s="101"/>
      <c r="P156" s="101"/>
      <c r="Q156" s="101"/>
      <c r="R156" s="53"/>
    </row>
    <row r="157" spans="2:18" x14ac:dyDescent="0.3">
      <c r="B157" s="7" t="str">
        <f>IF(TRIM(G157)&lt;&gt;"",COUNTA($G$57:G157)&amp;"","")</f>
        <v>57</v>
      </c>
      <c r="C157" s="119"/>
      <c r="D157" s="119"/>
      <c r="E157" s="119"/>
      <c r="F157" s="19" t="s">
        <v>57</v>
      </c>
      <c r="G157" s="60">
        <v>30</v>
      </c>
      <c r="H157" s="60">
        <v>29.4</v>
      </c>
      <c r="I157" s="60" t="s">
        <v>35</v>
      </c>
      <c r="J157" s="100"/>
      <c r="K157" s="101"/>
      <c r="L157" s="101"/>
      <c r="M157" s="102"/>
      <c r="N157" s="101"/>
      <c r="O157" s="101"/>
      <c r="P157" s="101"/>
      <c r="Q157" s="101"/>
      <c r="R157" s="53"/>
    </row>
    <row r="158" spans="2:18" x14ac:dyDescent="0.3">
      <c r="B158" s="7" t="str">
        <f>IF(TRIM(G158)&lt;&gt;"",COUNTA($G$57:G158)&amp;"","")</f>
        <v>58</v>
      </c>
      <c r="C158" s="119"/>
      <c r="D158" s="119"/>
      <c r="E158" s="119"/>
      <c r="F158" s="19" t="s">
        <v>37</v>
      </c>
      <c r="G158" s="60">
        <v>21</v>
      </c>
      <c r="H158" s="60">
        <v>21</v>
      </c>
      <c r="I158" s="60" t="s">
        <v>34</v>
      </c>
      <c r="J158" s="100"/>
      <c r="K158" s="101"/>
      <c r="L158" s="101"/>
      <c r="M158" s="103"/>
      <c r="N158" s="101"/>
      <c r="O158" s="101"/>
      <c r="P158" s="101"/>
      <c r="Q158" s="101"/>
      <c r="R158" s="53"/>
    </row>
    <row r="159" spans="2:18" x14ac:dyDescent="0.3">
      <c r="B159" s="7" t="str">
        <f>IF(TRIM(G159)&lt;&gt;"",COUNTA($G$57:G159)&amp;"","")</f>
        <v>59</v>
      </c>
      <c r="C159" s="120"/>
      <c r="D159" s="120"/>
      <c r="E159" s="120"/>
      <c r="F159" s="19" t="s">
        <v>52</v>
      </c>
      <c r="G159" s="60">
        <v>4</v>
      </c>
      <c r="H159" s="60">
        <v>4</v>
      </c>
      <c r="I159" s="60" t="s">
        <v>34</v>
      </c>
      <c r="J159" s="100"/>
      <c r="K159" s="101"/>
      <c r="L159" s="101"/>
      <c r="M159" s="103"/>
      <c r="N159" s="101"/>
      <c r="O159" s="101"/>
      <c r="P159" s="101"/>
      <c r="Q159" s="101"/>
      <c r="R159" s="53"/>
    </row>
    <row r="160" spans="2:18" ht="15" customHeight="1" thickBot="1" x14ac:dyDescent="0.35">
      <c r="B160" s="7" t="str">
        <f>IF(TRIM(G160)&lt;&gt;"",COUNTA($G$57:G160)&amp;"","")</f>
        <v/>
      </c>
      <c r="C160" s="1"/>
      <c r="D160" s="1"/>
      <c r="E160" s="1"/>
      <c r="F160" s="23" t="s">
        <v>7</v>
      </c>
      <c r="G160" s="42"/>
      <c r="H160" s="31"/>
      <c r="I160" s="31"/>
      <c r="J160" s="43"/>
      <c r="K160" s="43"/>
      <c r="L160" s="25"/>
      <c r="M160" s="78"/>
      <c r="N160" s="43"/>
      <c r="O160" s="25"/>
      <c r="P160" s="25"/>
      <c r="Q160" s="25"/>
      <c r="R160" s="55"/>
    </row>
    <row r="161" spans="2:18" x14ac:dyDescent="0.3">
      <c r="B161" s="7" t="str">
        <f>IF(TRIM(G161)&lt;&gt;"",COUNTA($G$57:G161)&amp;"","")</f>
        <v/>
      </c>
      <c r="C161" s="2"/>
      <c r="D161" s="2"/>
      <c r="E161" s="2"/>
      <c r="F161" s="19"/>
      <c r="G161" s="60"/>
      <c r="H161" s="60"/>
      <c r="I161" s="60"/>
      <c r="J161" s="22"/>
      <c r="K161" s="22"/>
      <c r="L161" s="32"/>
      <c r="M161" s="77"/>
      <c r="N161" s="22"/>
      <c r="O161" s="32"/>
      <c r="P161" s="32"/>
      <c r="Q161" s="32"/>
      <c r="R161" s="54"/>
    </row>
    <row r="162" spans="2:18" x14ac:dyDescent="0.3">
      <c r="B162" s="7" t="str">
        <f>IF(TRIM(G162)&lt;&gt;"",COUNTA($G$57:G162)&amp;"","")</f>
        <v/>
      </c>
      <c r="C162" s="2"/>
      <c r="D162" s="2"/>
      <c r="E162" s="2"/>
      <c r="F162" s="19"/>
      <c r="G162" s="60"/>
      <c r="H162" s="60"/>
      <c r="I162" s="60"/>
      <c r="J162" s="22"/>
      <c r="K162" s="22"/>
      <c r="L162" s="32"/>
      <c r="M162" s="77"/>
      <c r="N162" s="22"/>
      <c r="O162" s="32"/>
      <c r="P162" s="32"/>
      <c r="Q162" s="32"/>
      <c r="R162" s="54"/>
    </row>
    <row r="163" spans="2:18" x14ac:dyDescent="0.3">
      <c r="B163" s="45" t="str">
        <f>IF(TRIM(G163)&lt;&gt;"",COUNTA($G$57:G163)&amp;"","")</f>
        <v/>
      </c>
      <c r="C163" s="46"/>
      <c r="D163" s="46"/>
      <c r="E163" s="3"/>
      <c r="F163" s="94" t="s">
        <v>42</v>
      </c>
      <c r="G163" s="40"/>
      <c r="H163" s="3"/>
      <c r="I163" s="3"/>
      <c r="J163" s="26"/>
      <c r="K163" s="26"/>
      <c r="L163" s="26"/>
      <c r="M163" s="75"/>
      <c r="N163" s="26"/>
      <c r="O163" s="26"/>
      <c r="P163" s="26"/>
      <c r="Q163" s="26"/>
      <c r="R163" s="63"/>
    </row>
    <row r="164" spans="2:18" x14ac:dyDescent="0.3">
      <c r="B164" s="17" t="str">
        <f>IF(TRIM(G164)&lt;&gt;"",COUNTA($G$57:G164)&amp;"","")</f>
        <v/>
      </c>
      <c r="C164" s="18"/>
      <c r="D164" s="18"/>
      <c r="E164" s="4">
        <v>90000</v>
      </c>
      <c r="F164" s="3" t="s">
        <v>8</v>
      </c>
      <c r="G164" s="41"/>
      <c r="H164" s="18"/>
      <c r="I164" s="18"/>
      <c r="J164" s="18"/>
      <c r="K164" s="18"/>
      <c r="L164" s="18"/>
      <c r="M164" s="80"/>
      <c r="N164" s="18"/>
      <c r="O164" s="18"/>
      <c r="P164" s="18"/>
      <c r="Q164" s="18"/>
      <c r="R164" s="52"/>
    </row>
    <row r="165" spans="2:18" x14ac:dyDescent="0.3">
      <c r="B165" s="17" t="str">
        <f>IF(TRIM(G165)&lt;&gt;"",COUNTA($G$57:G165)&amp;"","")</f>
        <v/>
      </c>
      <c r="C165" s="18"/>
      <c r="D165" s="18"/>
      <c r="E165" s="4">
        <v>99100</v>
      </c>
      <c r="F165" s="3" t="s">
        <v>11</v>
      </c>
      <c r="G165" s="41"/>
      <c r="H165" s="18"/>
      <c r="I165" s="18"/>
      <c r="J165" s="18"/>
      <c r="K165" s="18"/>
      <c r="L165" s="18"/>
      <c r="M165" s="80"/>
      <c r="N165" s="18"/>
      <c r="O165" s="18"/>
      <c r="P165" s="18"/>
      <c r="Q165" s="18"/>
      <c r="R165" s="52"/>
    </row>
    <row r="166" spans="2:18" x14ac:dyDescent="0.3">
      <c r="B166" s="7" t="str">
        <f>IF(TRIM(G166)&lt;&gt;"",COUNTA($G$57:G166)&amp;"","")</f>
        <v>60</v>
      </c>
      <c r="C166" s="115" t="s">
        <v>87</v>
      </c>
      <c r="D166" s="115"/>
      <c r="E166" s="115"/>
      <c r="F166" s="19" t="s">
        <v>60</v>
      </c>
      <c r="G166" s="60">
        <v>1990</v>
      </c>
      <c r="H166" s="60">
        <v>1981.44</v>
      </c>
      <c r="I166" s="60" t="s">
        <v>36</v>
      </c>
      <c r="J166" s="100"/>
      <c r="K166" s="101"/>
      <c r="L166" s="101"/>
      <c r="M166" s="102"/>
      <c r="N166" s="101"/>
      <c r="O166" s="101"/>
      <c r="P166" s="101"/>
      <c r="Q166" s="101"/>
      <c r="R166" s="53"/>
    </row>
    <row r="167" spans="2:18" x14ac:dyDescent="0.3">
      <c r="B167" s="7" t="str">
        <f>IF(TRIM(G167)&lt;&gt;"",COUNTA($G$57:G167)&amp;"","")</f>
        <v>61</v>
      </c>
      <c r="C167" s="116"/>
      <c r="D167" s="116"/>
      <c r="E167" s="116"/>
      <c r="F167" s="19" t="s">
        <v>56</v>
      </c>
      <c r="G167" s="60">
        <v>6450</v>
      </c>
      <c r="H167" s="60">
        <f>775.33*9.5-924</f>
        <v>6441.6350000000002</v>
      </c>
      <c r="I167" s="60" t="s">
        <v>36</v>
      </c>
      <c r="J167" s="100"/>
      <c r="K167" s="101"/>
      <c r="L167" s="101"/>
      <c r="M167" s="102"/>
      <c r="N167" s="101"/>
      <c r="O167" s="101"/>
      <c r="P167" s="101"/>
      <c r="Q167" s="101"/>
      <c r="R167" s="53"/>
    </row>
    <row r="168" spans="2:18" x14ac:dyDescent="0.3">
      <c r="B168" s="7" t="str">
        <f>IF(TRIM(G168)&lt;&gt;"",COUNTA($G$57:G168)&amp;"","")</f>
        <v>62</v>
      </c>
      <c r="C168" s="116"/>
      <c r="D168" s="116"/>
      <c r="E168" s="116"/>
      <c r="F168" s="19" t="s">
        <v>58</v>
      </c>
      <c r="G168" s="60">
        <v>30</v>
      </c>
      <c r="H168" s="60">
        <v>29.72</v>
      </c>
      <c r="I168" s="60" t="s">
        <v>35</v>
      </c>
      <c r="J168" s="100"/>
      <c r="K168" s="101"/>
      <c r="L168" s="101"/>
      <c r="M168" s="102"/>
      <c r="N168" s="101"/>
      <c r="O168" s="101"/>
      <c r="P168" s="101"/>
      <c r="Q168" s="101"/>
      <c r="R168" s="53"/>
    </row>
    <row r="169" spans="2:18" x14ac:dyDescent="0.3">
      <c r="B169" s="7" t="str">
        <f>IF(TRIM(G169)&lt;&gt;"",COUNTA($G$57:G169)&amp;"","")</f>
        <v>63</v>
      </c>
      <c r="C169" s="116"/>
      <c r="D169" s="116"/>
      <c r="E169" s="116"/>
      <c r="F169" s="19" t="s">
        <v>59</v>
      </c>
      <c r="G169" s="60">
        <v>40</v>
      </c>
      <c r="H169" s="60">
        <v>39.97</v>
      </c>
      <c r="I169" s="60" t="s">
        <v>35</v>
      </c>
      <c r="J169" s="100"/>
      <c r="K169" s="101"/>
      <c r="L169" s="101"/>
      <c r="M169" s="102"/>
      <c r="N169" s="101"/>
      <c r="O169" s="101"/>
      <c r="P169" s="101"/>
      <c r="Q169" s="101"/>
      <c r="R169" s="53"/>
    </row>
    <row r="170" spans="2:18" x14ac:dyDescent="0.3">
      <c r="B170" s="7" t="str">
        <f>IF(TRIM(G170)&lt;&gt;"",COUNTA($G$57:G170)&amp;"","")</f>
        <v>64</v>
      </c>
      <c r="C170" s="116"/>
      <c r="D170" s="116"/>
      <c r="E170" s="116"/>
      <c r="F170" s="19" t="s">
        <v>57</v>
      </c>
      <c r="G170" s="60">
        <v>30</v>
      </c>
      <c r="H170" s="60">
        <v>29.4</v>
      </c>
      <c r="I170" s="60" t="s">
        <v>35</v>
      </c>
      <c r="J170" s="100"/>
      <c r="K170" s="101"/>
      <c r="L170" s="101"/>
      <c r="M170" s="102"/>
      <c r="N170" s="101"/>
      <c r="O170" s="101"/>
      <c r="P170" s="101"/>
      <c r="Q170" s="101"/>
      <c r="R170" s="53"/>
    </row>
    <row r="171" spans="2:18" x14ac:dyDescent="0.3">
      <c r="B171" s="7" t="str">
        <f>IF(TRIM(G171)&lt;&gt;"",COUNTA($G$57:G171)&amp;"","")</f>
        <v>65</v>
      </c>
      <c r="C171" s="116"/>
      <c r="D171" s="116"/>
      <c r="E171" s="116"/>
      <c r="F171" s="19" t="s">
        <v>37</v>
      </c>
      <c r="G171" s="60">
        <v>19</v>
      </c>
      <c r="H171" s="60">
        <v>19</v>
      </c>
      <c r="I171" s="60" t="s">
        <v>34</v>
      </c>
      <c r="J171" s="100"/>
      <c r="K171" s="101"/>
      <c r="L171" s="101"/>
      <c r="M171" s="103"/>
      <c r="N171" s="101"/>
      <c r="O171" s="101"/>
      <c r="P171" s="101"/>
      <c r="Q171" s="101"/>
      <c r="R171" s="53"/>
    </row>
    <row r="172" spans="2:18" x14ac:dyDescent="0.3">
      <c r="B172" s="7" t="str">
        <f>IF(TRIM(G172)&lt;&gt;"",COUNTA($G$57:G172)&amp;"","")</f>
        <v>66</v>
      </c>
      <c r="C172" s="117"/>
      <c r="D172" s="117"/>
      <c r="E172" s="117"/>
      <c r="F172" s="19" t="s">
        <v>52</v>
      </c>
      <c r="G172" s="60">
        <v>3</v>
      </c>
      <c r="H172" s="60">
        <v>3</v>
      </c>
      <c r="I172" s="60" t="s">
        <v>34</v>
      </c>
      <c r="J172" s="100"/>
      <c r="K172" s="101"/>
      <c r="L172" s="101"/>
      <c r="M172" s="103"/>
      <c r="N172" s="101"/>
      <c r="O172" s="101"/>
      <c r="P172" s="101"/>
      <c r="Q172" s="101"/>
      <c r="R172" s="53"/>
    </row>
    <row r="173" spans="2:18" ht="15" customHeight="1" thickBot="1" x14ac:dyDescent="0.35">
      <c r="B173" s="7" t="str">
        <f>IF(TRIM(G173)&lt;&gt;"",COUNTA($G$57:G173)&amp;"","")</f>
        <v/>
      </c>
      <c r="C173" s="1"/>
      <c r="D173" s="1"/>
      <c r="E173" s="1"/>
      <c r="F173" s="23" t="s">
        <v>7</v>
      </c>
      <c r="G173" s="42"/>
      <c r="H173" s="31"/>
      <c r="I173" s="31"/>
      <c r="J173" s="43"/>
      <c r="K173" s="43"/>
      <c r="L173" s="25"/>
      <c r="M173" s="78"/>
      <c r="N173" s="43"/>
      <c r="O173" s="25"/>
      <c r="P173" s="25"/>
      <c r="Q173" s="25"/>
      <c r="R173" s="55"/>
    </row>
    <row r="174" spans="2:18" x14ac:dyDescent="0.3">
      <c r="B174" s="7" t="str">
        <f>IF(TRIM(G174)&lt;&gt;"",COUNTA($G$57:G174)&amp;"","")</f>
        <v/>
      </c>
      <c r="C174" s="2"/>
      <c r="D174" s="2"/>
      <c r="E174" s="2"/>
      <c r="F174" s="19"/>
      <c r="G174" s="60"/>
      <c r="H174" s="60"/>
      <c r="I174" s="60"/>
      <c r="J174" s="22"/>
      <c r="K174" s="22"/>
      <c r="L174" s="32"/>
      <c r="M174" s="77"/>
      <c r="N174" s="22"/>
      <c r="O174" s="32"/>
      <c r="P174" s="32"/>
      <c r="Q174" s="32"/>
      <c r="R174" s="54"/>
    </row>
    <row r="175" spans="2:18" x14ac:dyDescent="0.3">
      <c r="B175" s="7" t="str">
        <f>IF(TRIM(G175)&lt;&gt;"",COUNTA($G$57:G175)&amp;"","")</f>
        <v/>
      </c>
      <c r="C175" s="2"/>
      <c r="D175" s="2"/>
      <c r="E175" s="2"/>
      <c r="F175" s="19"/>
      <c r="G175" s="60"/>
      <c r="H175" s="60"/>
      <c r="I175" s="60"/>
      <c r="J175" s="22"/>
      <c r="K175" s="22"/>
      <c r="L175" s="32"/>
      <c r="M175" s="77"/>
      <c r="N175" s="22"/>
      <c r="O175" s="32"/>
      <c r="P175" s="32"/>
      <c r="Q175" s="32"/>
      <c r="R175" s="54"/>
    </row>
    <row r="176" spans="2:18" x14ac:dyDescent="0.3">
      <c r="B176" s="45" t="str">
        <f>IF(TRIM(G176)&lt;&gt;"",COUNTA($G$57:G176)&amp;"","")</f>
        <v/>
      </c>
      <c r="C176" s="46"/>
      <c r="D176" s="46"/>
      <c r="E176" s="3"/>
      <c r="F176" s="94" t="s">
        <v>43</v>
      </c>
      <c r="G176" s="40"/>
      <c r="H176" s="3"/>
      <c r="I176" s="3"/>
      <c r="J176" s="26"/>
      <c r="K176" s="26"/>
      <c r="L176" s="26"/>
      <c r="M176" s="75"/>
      <c r="N176" s="26"/>
      <c r="O176" s="26"/>
      <c r="P176" s="26"/>
      <c r="Q176" s="26"/>
      <c r="R176" s="63"/>
    </row>
    <row r="177" spans="1:18" x14ac:dyDescent="0.3">
      <c r="B177" s="17" t="str">
        <f>IF(TRIM(G177)&lt;&gt;"",COUNTA($G$57:G177)&amp;"","")</f>
        <v/>
      </c>
      <c r="C177" s="18"/>
      <c r="D177" s="18"/>
      <c r="E177" s="4">
        <v>90000</v>
      </c>
      <c r="F177" s="3" t="s">
        <v>8</v>
      </c>
      <c r="G177" s="41"/>
      <c r="H177" s="18"/>
      <c r="I177" s="18"/>
      <c r="J177" s="18"/>
      <c r="K177" s="18"/>
      <c r="L177" s="18"/>
      <c r="M177" s="80"/>
      <c r="N177" s="18"/>
      <c r="O177" s="18"/>
      <c r="P177" s="18"/>
      <c r="Q177" s="18"/>
      <c r="R177" s="52"/>
    </row>
    <row r="178" spans="1:18" x14ac:dyDescent="0.3">
      <c r="B178" s="17" t="str">
        <f>IF(TRIM(G178)&lt;&gt;"",COUNTA($G$57:G178)&amp;"","")</f>
        <v/>
      </c>
      <c r="C178" s="18"/>
      <c r="D178" s="27"/>
      <c r="E178" s="4">
        <v>99100</v>
      </c>
      <c r="F178" s="28" t="s">
        <v>11</v>
      </c>
      <c r="G178" s="41"/>
      <c r="H178" s="18"/>
      <c r="I178" s="18"/>
      <c r="J178" s="18"/>
      <c r="K178" s="18"/>
      <c r="L178" s="18"/>
      <c r="M178" s="80"/>
      <c r="N178" s="18"/>
      <c r="O178" s="18"/>
      <c r="P178" s="18"/>
      <c r="Q178" s="18"/>
      <c r="R178" s="52"/>
    </row>
    <row r="179" spans="1:18" x14ac:dyDescent="0.3">
      <c r="B179" s="7" t="str">
        <f>IF(TRIM(G179)&lt;&gt;"",COUNTA($G$57:G179)&amp;"","")</f>
        <v>67</v>
      </c>
      <c r="C179" s="115" t="s">
        <v>87</v>
      </c>
      <c r="D179" s="115"/>
      <c r="E179" s="115"/>
      <c r="F179" s="19" t="s">
        <v>55</v>
      </c>
      <c r="G179" s="60">
        <v>1980</v>
      </c>
      <c r="H179" s="60">
        <v>1975.01</v>
      </c>
      <c r="I179" s="60" t="s">
        <v>36</v>
      </c>
      <c r="J179" s="100"/>
      <c r="K179" s="101"/>
      <c r="L179" s="101"/>
      <c r="M179" s="102"/>
      <c r="N179" s="101"/>
      <c r="O179" s="101"/>
      <c r="P179" s="101"/>
      <c r="Q179" s="101"/>
      <c r="R179" s="53"/>
    </row>
    <row r="180" spans="1:18" x14ac:dyDescent="0.3">
      <c r="B180" s="7" t="str">
        <f>IF(TRIM(G180)&lt;&gt;"",COUNTA($G$57:G180)&amp;"","")</f>
        <v>68</v>
      </c>
      <c r="C180" s="116"/>
      <c r="D180" s="116"/>
      <c r="E180" s="116"/>
      <c r="F180" s="19" t="s">
        <v>56</v>
      </c>
      <c r="G180" s="60">
        <v>6770</v>
      </c>
      <c r="H180" s="60">
        <f>809.11*9.5-924</f>
        <v>6762.5450000000001</v>
      </c>
      <c r="I180" s="60" t="s">
        <v>36</v>
      </c>
      <c r="J180" s="100"/>
      <c r="K180" s="101"/>
      <c r="L180" s="101"/>
      <c r="M180" s="102"/>
      <c r="N180" s="101"/>
      <c r="O180" s="101"/>
      <c r="P180" s="101"/>
      <c r="Q180" s="101"/>
      <c r="R180" s="53"/>
    </row>
    <row r="181" spans="1:18" x14ac:dyDescent="0.3">
      <c r="B181" s="7" t="str">
        <f>IF(TRIM(G181)&lt;&gt;"",COUNTA($G$57:G181)&amp;"","")</f>
        <v>69</v>
      </c>
      <c r="C181" s="116"/>
      <c r="D181" s="116"/>
      <c r="E181" s="116"/>
      <c r="F181" s="19" t="s">
        <v>58</v>
      </c>
      <c r="G181" s="60">
        <v>30</v>
      </c>
      <c r="H181" s="60">
        <v>29.77</v>
      </c>
      <c r="I181" s="60" t="s">
        <v>35</v>
      </c>
      <c r="J181" s="100"/>
      <c r="K181" s="101"/>
      <c r="L181" s="101"/>
      <c r="M181" s="102"/>
      <c r="N181" s="101"/>
      <c r="O181" s="101"/>
      <c r="P181" s="101"/>
      <c r="Q181" s="101"/>
      <c r="R181" s="53"/>
    </row>
    <row r="182" spans="1:18" x14ac:dyDescent="0.3">
      <c r="B182" s="7" t="str">
        <f>IF(TRIM(G182)&lt;&gt;"",COUNTA($G$57:G182)&amp;"","")</f>
        <v>70</v>
      </c>
      <c r="C182" s="116"/>
      <c r="D182" s="116"/>
      <c r="E182" s="116"/>
      <c r="F182" s="19" t="s">
        <v>53</v>
      </c>
      <c r="G182" s="60">
        <v>42</v>
      </c>
      <c r="H182" s="60">
        <v>41</v>
      </c>
      <c r="I182" s="60" t="s">
        <v>35</v>
      </c>
      <c r="J182" s="100"/>
      <c r="K182" s="101"/>
      <c r="L182" s="101"/>
      <c r="M182" s="102"/>
      <c r="N182" s="101"/>
      <c r="O182" s="101"/>
      <c r="P182" s="101"/>
      <c r="Q182" s="101"/>
      <c r="R182" s="53"/>
    </row>
    <row r="183" spans="1:18" x14ac:dyDescent="0.3">
      <c r="B183" s="7" t="str">
        <f>IF(TRIM(G183)&lt;&gt;"",COUNTA($G$57:G183)&amp;"","")</f>
        <v>71</v>
      </c>
      <c r="C183" s="116"/>
      <c r="D183" s="116"/>
      <c r="E183" s="116"/>
      <c r="F183" s="19" t="s">
        <v>61</v>
      </c>
      <c r="G183" s="60">
        <v>30</v>
      </c>
      <c r="H183" s="60">
        <v>29.4</v>
      </c>
      <c r="I183" s="60" t="s">
        <v>35</v>
      </c>
      <c r="J183" s="100"/>
      <c r="K183" s="101"/>
      <c r="L183" s="101"/>
      <c r="M183" s="102"/>
      <c r="N183" s="101"/>
      <c r="O183" s="101"/>
      <c r="P183" s="101"/>
      <c r="Q183" s="101"/>
      <c r="R183" s="53"/>
    </row>
    <row r="184" spans="1:18" x14ac:dyDescent="0.3">
      <c r="B184" s="7" t="str">
        <f>IF(TRIM(G184)&lt;&gt;"",COUNTA($G$57:G184)&amp;"","")</f>
        <v>72</v>
      </c>
      <c r="C184" s="116"/>
      <c r="D184" s="116"/>
      <c r="E184" s="116"/>
      <c r="F184" s="19" t="s">
        <v>37</v>
      </c>
      <c r="G184" s="60">
        <v>19</v>
      </c>
      <c r="H184" s="60">
        <v>19</v>
      </c>
      <c r="I184" s="60" t="s">
        <v>34</v>
      </c>
      <c r="J184" s="100"/>
      <c r="K184" s="101"/>
      <c r="L184" s="101"/>
      <c r="M184" s="103"/>
      <c r="N184" s="101"/>
      <c r="O184" s="101"/>
      <c r="P184" s="101"/>
      <c r="Q184" s="101"/>
      <c r="R184" s="53"/>
    </row>
    <row r="185" spans="1:18" x14ac:dyDescent="0.3">
      <c r="B185" s="7" t="str">
        <f>IF(TRIM(G185)&lt;&gt;"",COUNTA($G$57:G185)&amp;"","")</f>
        <v>73</v>
      </c>
      <c r="C185" s="117"/>
      <c r="D185" s="117"/>
      <c r="E185" s="117"/>
      <c r="F185" s="19" t="s">
        <v>52</v>
      </c>
      <c r="G185" s="60">
        <v>3</v>
      </c>
      <c r="H185" s="60">
        <v>3</v>
      </c>
      <c r="I185" s="60" t="s">
        <v>34</v>
      </c>
      <c r="J185" s="100"/>
      <c r="K185" s="101"/>
      <c r="L185" s="101"/>
      <c r="M185" s="103"/>
      <c r="N185" s="101"/>
      <c r="O185" s="101"/>
      <c r="P185" s="101"/>
      <c r="Q185" s="101"/>
      <c r="R185" s="53"/>
    </row>
    <row r="186" spans="1:18" ht="15" customHeight="1" thickBot="1" x14ac:dyDescent="0.35">
      <c r="A186" s="44" t="s">
        <v>54</v>
      </c>
      <c r="B186" s="7" t="str">
        <f>IF(TRIM(G186)&lt;&gt;"",COUNTA($G$57:G186)&amp;"","")</f>
        <v/>
      </c>
      <c r="C186" s="1"/>
      <c r="D186" s="1"/>
      <c r="E186" s="1"/>
      <c r="F186" s="23" t="s">
        <v>7</v>
      </c>
      <c r="G186" s="42"/>
      <c r="H186" s="31"/>
      <c r="I186" s="31"/>
      <c r="J186" s="43"/>
      <c r="K186" s="43"/>
      <c r="L186" s="25"/>
      <c r="M186" s="78"/>
      <c r="N186" s="43"/>
      <c r="O186" s="25"/>
      <c r="P186" s="25"/>
      <c r="Q186" s="25"/>
      <c r="R186" s="55"/>
    </row>
    <row r="187" spans="1:18" x14ac:dyDescent="0.3">
      <c r="B187" s="7" t="str">
        <f>IF(TRIM(G187)&lt;&gt;"",COUNTA($G$57:G187)&amp;"","")</f>
        <v/>
      </c>
      <c r="C187" s="2"/>
      <c r="D187" s="2"/>
      <c r="E187" s="2"/>
      <c r="F187" s="19"/>
      <c r="G187" s="60"/>
      <c r="H187" s="60"/>
      <c r="I187" s="60"/>
      <c r="J187" s="8"/>
      <c r="K187" s="8"/>
      <c r="L187" s="30"/>
      <c r="M187" s="76"/>
      <c r="N187" s="8"/>
      <c r="O187" s="30"/>
      <c r="P187" s="30"/>
      <c r="Q187" s="30"/>
      <c r="R187" s="53"/>
    </row>
    <row r="188" spans="1:18" x14ac:dyDescent="0.3">
      <c r="B188" s="7" t="str">
        <f>IF(TRIM(G188)&lt;&gt;"",COUNTA($G$57:G188)&amp;"","")</f>
        <v/>
      </c>
      <c r="C188" s="2"/>
      <c r="D188" s="2"/>
      <c r="E188" s="2"/>
      <c r="F188" s="19"/>
      <c r="G188" s="60"/>
      <c r="H188" s="60"/>
      <c r="I188" s="60"/>
      <c r="J188" s="22"/>
      <c r="K188" s="22"/>
      <c r="L188" s="32"/>
      <c r="M188" s="77"/>
      <c r="N188" s="22"/>
      <c r="O188" s="32"/>
      <c r="P188" s="32"/>
      <c r="Q188" s="32"/>
      <c r="R188" s="54"/>
    </row>
    <row r="189" spans="1:18" x14ac:dyDescent="0.3">
      <c r="B189" s="45" t="str">
        <f>IF(TRIM(G189)&lt;&gt;"",COUNTA($G$57:G189)&amp;"","")</f>
        <v/>
      </c>
      <c r="C189" s="46"/>
      <c r="D189" s="46"/>
      <c r="E189" s="3"/>
      <c r="F189" s="94" t="s">
        <v>44</v>
      </c>
      <c r="G189" s="40"/>
      <c r="H189" s="3"/>
      <c r="I189" s="3"/>
      <c r="J189" s="26"/>
      <c r="K189" s="26"/>
      <c r="L189" s="26"/>
      <c r="M189" s="75"/>
      <c r="N189" s="26"/>
      <c r="O189" s="26"/>
      <c r="P189" s="26"/>
      <c r="Q189" s="26"/>
      <c r="R189" s="63"/>
    </row>
    <row r="190" spans="1:18" x14ac:dyDescent="0.3">
      <c r="B190" s="17" t="str">
        <f>IF(TRIM(G190)&lt;&gt;"",COUNTA($G$57:G190)&amp;"","")</f>
        <v/>
      </c>
      <c r="C190" s="18"/>
      <c r="D190" s="18"/>
      <c r="E190" s="4">
        <v>90000</v>
      </c>
      <c r="F190" s="3" t="s">
        <v>8</v>
      </c>
      <c r="G190" s="41"/>
      <c r="H190" s="18"/>
      <c r="I190" s="18"/>
      <c r="J190" s="18"/>
      <c r="K190" s="18"/>
      <c r="L190" s="18"/>
      <c r="M190" s="80"/>
      <c r="N190" s="18"/>
      <c r="O190" s="18"/>
      <c r="P190" s="18"/>
      <c r="Q190" s="18"/>
      <c r="R190" s="52"/>
    </row>
    <row r="191" spans="1:18" x14ac:dyDescent="0.3">
      <c r="B191" s="17" t="str">
        <f>IF(TRIM(G191)&lt;&gt;"",COUNTA($G$57:G191)&amp;"","")</f>
        <v/>
      </c>
      <c r="C191" s="18"/>
      <c r="D191" s="27"/>
      <c r="E191" s="4">
        <v>99100</v>
      </c>
      <c r="F191" s="28" t="s">
        <v>11</v>
      </c>
      <c r="G191" s="41"/>
      <c r="H191" s="18"/>
      <c r="I191" s="18"/>
      <c r="J191" s="18"/>
      <c r="K191" s="18"/>
      <c r="L191" s="18"/>
      <c r="M191" s="80"/>
      <c r="N191" s="18"/>
      <c r="O191" s="18"/>
      <c r="P191" s="18"/>
      <c r="Q191" s="18"/>
      <c r="R191" s="52"/>
    </row>
    <row r="192" spans="1:18" x14ac:dyDescent="0.3">
      <c r="B192" s="7" t="str">
        <f>IF(TRIM(G192)&lt;&gt;"",COUNTA($G$57:G192)&amp;"","")</f>
        <v>74</v>
      </c>
      <c r="C192" s="115" t="s">
        <v>87</v>
      </c>
      <c r="D192" s="115"/>
      <c r="E192" s="115"/>
      <c r="F192" s="19" t="s">
        <v>55</v>
      </c>
      <c r="G192" s="60">
        <v>1640</v>
      </c>
      <c r="H192" s="60">
        <v>1634.69</v>
      </c>
      <c r="I192" s="60" t="s">
        <v>36</v>
      </c>
      <c r="J192" s="100"/>
      <c r="K192" s="101"/>
      <c r="L192" s="101"/>
      <c r="M192" s="102"/>
      <c r="N192" s="101"/>
      <c r="O192" s="101"/>
      <c r="P192" s="101"/>
      <c r="Q192" s="101"/>
      <c r="R192" s="53"/>
    </row>
    <row r="193" spans="1:18" x14ac:dyDescent="0.3">
      <c r="B193" s="7" t="str">
        <f>IF(TRIM(G193)&lt;&gt;"",COUNTA($G$57:G193)&amp;"","")</f>
        <v>75</v>
      </c>
      <c r="C193" s="116"/>
      <c r="D193" s="116"/>
      <c r="E193" s="116"/>
      <c r="F193" s="19" t="s">
        <v>56</v>
      </c>
      <c r="G193" s="60">
        <v>5460</v>
      </c>
      <c r="H193" s="60">
        <f>666.68*9.5-882</f>
        <v>5451.4599999999991</v>
      </c>
      <c r="I193" s="60" t="s">
        <v>36</v>
      </c>
      <c r="J193" s="100"/>
      <c r="K193" s="101"/>
      <c r="L193" s="101"/>
      <c r="M193" s="102"/>
      <c r="N193" s="101"/>
      <c r="O193" s="101"/>
      <c r="P193" s="101"/>
      <c r="Q193" s="101"/>
      <c r="R193" s="53"/>
    </row>
    <row r="194" spans="1:18" x14ac:dyDescent="0.3">
      <c r="B194" s="7" t="str">
        <f>IF(TRIM(G194)&lt;&gt;"",COUNTA($G$57:G194)&amp;"","")</f>
        <v>76</v>
      </c>
      <c r="C194" s="116"/>
      <c r="D194" s="116"/>
      <c r="E194" s="116"/>
      <c r="F194" s="19" t="s">
        <v>58</v>
      </c>
      <c r="G194" s="60">
        <v>30</v>
      </c>
      <c r="H194" s="60">
        <v>29.84</v>
      </c>
      <c r="I194" s="60" t="s">
        <v>35</v>
      </c>
      <c r="J194" s="100"/>
      <c r="K194" s="101"/>
      <c r="L194" s="101"/>
      <c r="M194" s="102"/>
      <c r="N194" s="101"/>
      <c r="O194" s="101"/>
      <c r="P194" s="101"/>
      <c r="Q194" s="101"/>
      <c r="R194" s="53"/>
    </row>
    <row r="195" spans="1:18" x14ac:dyDescent="0.3">
      <c r="B195" s="7" t="str">
        <f>IF(TRIM(G195)&lt;&gt;"",COUNTA($G$57:G195)&amp;"","")</f>
        <v>77</v>
      </c>
      <c r="C195" s="116"/>
      <c r="D195" s="116"/>
      <c r="E195" s="116"/>
      <c r="F195" s="19" t="s">
        <v>59</v>
      </c>
      <c r="G195" s="60">
        <v>20</v>
      </c>
      <c r="H195" s="60">
        <v>18.04</v>
      </c>
      <c r="I195" s="60" t="s">
        <v>35</v>
      </c>
      <c r="J195" s="100"/>
      <c r="K195" s="101"/>
      <c r="L195" s="101"/>
      <c r="M195" s="102"/>
      <c r="N195" s="101"/>
      <c r="O195" s="101"/>
      <c r="P195" s="101"/>
      <c r="Q195" s="101"/>
      <c r="R195" s="53"/>
    </row>
    <row r="196" spans="1:18" x14ac:dyDescent="0.3">
      <c r="B196" s="7" t="str">
        <f>IF(TRIM(G196)&lt;&gt;"",COUNTA($G$57:G196)&amp;"","")</f>
        <v>78</v>
      </c>
      <c r="C196" s="116"/>
      <c r="D196" s="116"/>
      <c r="E196" s="116"/>
      <c r="F196" s="19" t="s">
        <v>61</v>
      </c>
      <c r="G196" s="60">
        <v>30</v>
      </c>
      <c r="H196" s="60">
        <v>29.46</v>
      </c>
      <c r="I196" s="60" t="s">
        <v>35</v>
      </c>
      <c r="J196" s="100"/>
      <c r="K196" s="101"/>
      <c r="L196" s="101"/>
      <c r="M196" s="102"/>
      <c r="N196" s="101"/>
      <c r="O196" s="101"/>
      <c r="P196" s="101"/>
      <c r="Q196" s="101"/>
      <c r="R196" s="53"/>
    </row>
    <row r="197" spans="1:18" x14ac:dyDescent="0.3">
      <c r="B197" s="7" t="str">
        <f>IF(TRIM(G197)&lt;&gt;"",COUNTA($G$57:G197)&amp;"","")</f>
        <v>79</v>
      </c>
      <c r="C197" s="116"/>
      <c r="D197" s="116"/>
      <c r="E197" s="116"/>
      <c r="F197" s="19" t="s">
        <v>37</v>
      </c>
      <c r="G197" s="60">
        <v>17</v>
      </c>
      <c r="H197" s="60">
        <v>17</v>
      </c>
      <c r="I197" s="60" t="s">
        <v>34</v>
      </c>
      <c r="J197" s="100"/>
      <c r="K197" s="101"/>
      <c r="L197" s="101"/>
      <c r="M197" s="103"/>
      <c r="N197" s="101"/>
      <c r="O197" s="101"/>
      <c r="P197" s="101"/>
      <c r="Q197" s="101"/>
      <c r="R197" s="53"/>
    </row>
    <row r="198" spans="1:18" x14ac:dyDescent="0.3">
      <c r="B198" s="7" t="str">
        <f>IF(TRIM(G198)&lt;&gt;"",COUNTA($G$57:G198)&amp;"","")</f>
        <v>80</v>
      </c>
      <c r="C198" s="117"/>
      <c r="D198" s="117"/>
      <c r="E198" s="117"/>
      <c r="F198" s="19" t="s">
        <v>52</v>
      </c>
      <c r="G198" s="60">
        <v>4</v>
      </c>
      <c r="H198" s="60">
        <v>4</v>
      </c>
      <c r="I198" s="60" t="s">
        <v>34</v>
      </c>
      <c r="J198" s="100"/>
      <c r="K198" s="101"/>
      <c r="L198" s="101"/>
      <c r="M198" s="103"/>
      <c r="N198" s="101"/>
      <c r="O198" s="101"/>
      <c r="P198" s="101"/>
      <c r="Q198" s="101"/>
      <c r="R198" s="53"/>
    </row>
    <row r="199" spans="1:18" ht="15" customHeight="1" thickBot="1" x14ac:dyDescent="0.35">
      <c r="A199" s="44" t="s">
        <v>54</v>
      </c>
      <c r="B199" s="7" t="str">
        <f>IF(TRIM(G199)&lt;&gt;"",COUNTA($G$57:G199)&amp;"","")</f>
        <v/>
      </c>
      <c r="C199" s="1"/>
      <c r="D199" s="1"/>
      <c r="E199" s="1"/>
      <c r="F199" s="23" t="s">
        <v>7</v>
      </c>
      <c r="G199" s="42"/>
      <c r="H199" s="31"/>
      <c r="I199" s="31"/>
      <c r="J199" s="43"/>
      <c r="K199" s="43"/>
      <c r="L199" s="25"/>
      <c r="M199" s="78"/>
      <c r="N199" s="43"/>
      <c r="O199" s="25"/>
      <c r="P199" s="25"/>
      <c r="Q199" s="25"/>
      <c r="R199" s="55"/>
    </row>
    <row r="200" spans="1:18" x14ac:dyDescent="0.3">
      <c r="B200" s="7" t="str">
        <f>IF(TRIM(G200)&lt;&gt;"",COUNTA($G$57:G200)&amp;"","")</f>
        <v/>
      </c>
      <c r="C200" s="2"/>
      <c r="D200" s="2"/>
      <c r="E200" s="2"/>
      <c r="F200" s="19"/>
      <c r="G200" s="60"/>
      <c r="H200" s="60"/>
      <c r="I200" s="60"/>
      <c r="J200" s="22"/>
      <c r="K200" s="22"/>
      <c r="L200" s="32"/>
      <c r="M200" s="77"/>
      <c r="N200" s="22"/>
      <c r="O200" s="32"/>
      <c r="P200" s="32"/>
      <c r="Q200" s="32"/>
      <c r="R200" s="54"/>
    </row>
    <row r="201" spans="1:18" x14ac:dyDescent="0.3">
      <c r="B201" s="7" t="str">
        <f>IF(TRIM(G201)&lt;&gt;"",COUNTA($G$57:G201)&amp;"","")</f>
        <v/>
      </c>
      <c r="C201" s="2"/>
      <c r="D201" s="2"/>
      <c r="E201" s="2"/>
      <c r="F201" s="19"/>
      <c r="G201" s="60"/>
      <c r="H201" s="60"/>
      <c r="I201" s="60"/>
      <c r="J201" s="22"/>
      <c r="K201" s="22"/>
      <c r="L201" s="32"/>
      <c r="M201" s="77"/>
      <c r="N201" s="22"/>
      <c r="O201" s="32"/>
      <c r="P201" s="32"/>
      <c r="Q201" s="32"/>
      <c r="R201" s="54"/>
    </row>
    <row r="202" spans="1:18" x14ac:dyDescent="0.3">
      <c r="B202" s="45" t="str">
        <f>IF(TRIM(G202)&lt;&gt;"",COUNTA($G$57:G202)&amp;"","")</f>
        <v/>
      </c>
      <c r="C202" s="46"/>
      <c r="D202" s="46"/>
      <c r="E202" s="3"/>
      <c r="F202" s="94" t="s">
        <v>46</v>
      </c>
      <c r="G202" s="40"/>
      <c r="H202" s="3"/>
      <c r="I202" s="3"/>
      <c r="J202" s="26"/>
      <c r="K202" s="26"/>
      <c r="L202" s="26"/>
      <c r="M202" s="75"/>
      <c r="N202" s="26"/>
      <c r="O202" s="26"/>
      <c r="P202" s="26"/>
      <c r="Q202" s="26"/>
      <c r="R202" s="63"/>
    </row>
    <row r="203" spans="1:18" x14ac:dyDescent="0.3">
      <c r="B203" s="17" t="str">
        <f>IF(TRIM(G203)&lt;&gt;"",COUNTA($G$57:G203)&amp;"","")</f>
        <v/>
      </c>
      <c r="C203" s="18"/>
      <c r="D203" s="18"/>
      <c r="E203" s="4">
        <v>90000</v>
      </c>
      <c r="F203" s="3" t="s">
        <v>8</v>
      </c>
      <c r="G203" s="41"/>
      <c r="H203" s="18"/>
      <c r="I203" s="18"/>
      <c r="J203" s="18"/>
      <c r="K203" s="18"/>
      <c r="L203" s="18"/>
      <c r="M203" s="80"/>
      <c r="N203" s="18"/>
      <c r="O203" s="18"/>
      <c r="P203" s="18"/>
      <c r="Q203" s="18"/>
      <c r="R203" s="52"/>
    </row>
    <row r="204" spans="1:18" x14ac:dyDescent="0.3">
      <c r="B204" s="17" t="str">
        <f>IF(TRIM(G204)&lt;&gt;"",COUNTA($G$57:G204)&amp;"","")</f>
        <v/>
      </c>
      <c r="C204" s="18"/>
      <c r="D204" s="27"/>
      <c r="E204" s="4">
        <v>99100</v>
      </c>
      <c r="F204" s="28" t="s">
        <v>11</v>
      </c>
      <c r="G204" s="41"/>
      <c r="H204" s="18"/>
      <c r="I204" s="18"/>
      <c r="J204" s="18"/>
      <c r="K204" s="18"/>
      <c r="L204" s="18"/>
      <c r="M204" s="80"/>
      <c r="N204" s="18"/>
      <c r="O204" s="18"/>
      <c r="P204" s="18"/>
      <c r="Q204" s="18"/>
      <c r="R204" s="52"/>
    </row>
    <row r="205" spans="1:18" x14ac:dyDescent="0.3">
      <c r="B205" s="7" t="str">
        <f>IF(TRIM(G205)&lt;&gt;"",COUNTA($G$57:G205)&amp;"","")</f>
        <v>81</v>
      </c>
      <c r="C205" s="115" t="s">
        <v>87</v>
      </c>
      <c r="D205" s="115"/>
      <c r="E205" s="115"/>
      <c r="F205" s="19" t="s">
        <v>55</v>
      </c>
      <c r="G205" s="60">
        <v>180</v>
      </c>
      <c r="H205" s="60">
        <v>178.53</v>
      </c>
      <c r="I205" s="60" t="s">
        <v>36</v>
      </c>
      <c r="J205" s="100"/>
      <c r="K205" s="101"/>
      <c r="L205" s="101"/>
      <c r="M205" s="102"/>
      <c r="N205" s="101"/>
      <c r="O205" s="101"/>
      <c r="P205" s="101"/>
      <c r="Q205" s="101"/>
      <c r="R205" s="53"/>
    </row>
    <row r="206" spans="1:18" x14ac:dyDescent="0.3">
      <c r="B206" s="7" t="str">
        <f>IF(TRIM(G206)&lt;&gt;"",COUNTA($G$57:G206)&amp;"","")</f>
        <v>82</v>
      </c>
      <c r="C206" s="116"/>
      <c r="D206" s="116"/>
      <c r="E206" s="116"/>
      <c r="F206" s="19" t="s">
        <v>56</v>
      </c>
      <c r="G206" s="60">
        <v>1250</v>
      </c>
      <c r="H206" s="60">
        <f>157.4*9-168</f>
        <v>1248.6000000000001</v>
      </c>
      <c r="I206" s="60" t="s">
        <v>36</v>
      </c>
      <c r="J206" s="100"/>
      <c r="K206" s="101"/>
      <c r="L206" s="101"/>
      <c r="M206" s="102"/>
      <c r="N206" s="101"/>
      <c r="O206" s="101"/>
      <c r="P206" s="101"/>
      <c r="Q206" s="101"/>
      <c r="R206" s="53"/>
    </row>
    <row r="207" spans="1:18" x14ac:dyDescent="0.3">
      <c r="B207" s="7" t="str">
        <f>IF(TRIM(G207)&lt;&gt;"",COUNTA($G$57:G207)&amp;"","")</f>
        <v>83</v>
      </c>
      <c r="C207" s="116"/>
      <c r="D207" s="116"/>
      <c r="E207" s="116"/>
      <c r="F207" s="19" t="s">
        <v>53</v>
      </c>
      <c r="G207" s="60">
        <v>130</v>
      </c>
      <c r="H207" s="60">
        <v>129.55000000000001</v>
      </c>
      <c r="I207" s="60" t="s">
        <v>35</v>
      </c>
      <c r="J207" s="100"/>
      <c r="K207" s="101"/>
      <c r="L207" s="101"/>
      <c r="M207" s="102"/>
      <c r="N207" s="101"/>
      <c r="O207" s="101"/>
      <c r="P207" s="101"/>
      <c r="Q207" s="101"/>
      <c r="R207" s="53"/>
    </row>
    <row r="208" spans="1:18" x14ac:dyDescent="0.3">
      <c r="B208" s="7" t="str">
        <f>IF(TRIM(G208)&lt;&gt;"",COUNTA($G$57:G208)&amp;"","")</f>
        <v>84</v>
      </c>
      <c r="C208" s="116"/>
      <c r="D208" s="116"/>
      <c r="E208" s="116"/>
      <c r="F208" s="19" t="s">
        <v>49</v>
      </c>
      <c r="G208" s="60">
        <v>20</v>
      </c>
      <c r="H208" s="60">
        <v>18.05</v>
      </c>
      <c r="I208" s="60" t="s">
        <v>35</v>
      </c>
      <c r="J208" s="100"/>
      <c r="K208" s="101"/>
      <c r="L208" s="101"/>
      <c r="M208" s="102"/>
      <c r="N208" s="101"/>
      <c r="O208" s="101"/>
      <c r="P208" s="101"/>
      <c r="Q208" s="101"/>
      <c r="R208" s="53"/>
    </row>
    <row r="209" spans="2:18" x14ac:dyDescent="0.3">
      <c r="B209" s="7" t="str">
        <f>IF(TRIM(G209)&lt;&gt;"",COUNTA($G$57:G209)&amp;"","")</f>
        <v>85</v>
      </c>
      <c r="C209" s="116"/>
      <c r="D209" s="116"/>
      <c r="E209" s="116"/>
      <c r="F209" s="106" t="s">
        <v>48</v>
      </c>
      <c r="G209" s="60">
        <v>1</v>
      </c>
      <c r="H209" s="60">
        <v>1</v>
      </c>
      <c r="I209" s="60" t="s">
        <v>34</v>
      </c>
      <c r="J209" s="100"/>
      <c r="K209" s="101"/>
      <c r="L209" s="101"/>
      <c r="M209" s="102"/>
      <c r="N209" s="101"/>
      <c r="O209" s="101"/>
      <c r="P209" s="101"/>
      <c r="Q209" s="101"/>
      <c r="R209" s="53"/>
    </row>
    <row r="210" spans="2:18" x14ac:dyDescent="0.3">
      <c r="B210" s="7" t="str">
        <f>IF(TRIM(G210)&lt;&gt;"",COUNTA($G$57:G210)&amp;"","")</f>
        <v>86</v>
      </c>
      <c r="C210" s="117"/>
      <c r="D210" s="117"/>
      <c r="E210" s="117"/>
      <c r="F210" s="19" t="s">
        <v>37</v>
      </c>
      <c r="G210" s="60">
        <v>4</v>
      </c>
      <c r="H210" s="60">
        <v>4</v>
      </c>
      <c r="I210" s="60" t="s">
        <v>34</v>
      </c>
      <c r="J210" s="100"/>
      <c r="K210" s="101"/>
      <c r="L210" s="101"/>
      <c r="M210" s="103"/>
      <c r="N210" s="101"/>
      <c r="O210" s="101"/>
      <c r="P210" s="101"/>
      <c r="Q210" s="101"/>
      <c r="R210" s="53"/>
    </row>
    <row r="211" spans="2:18" ht="14.4" thickBot="1" x14ac:dyDescent="0.35">
      <c r="B211" s="7" t="str">
        <f>IF(TRIM(G211)&lt;&gt;"",COUNTA($G$57:G211)&amp;"","")</f>
        <v/>
      </c>
      <c r="C211" s="1"/>
      <c r="D211" s="1"/>
      <c r="E211" s="1"/>
      <c r="F211" s="23" t="s">
        <v>7</v>
      </c>
      <c r="G211" s="42"/>
      <c r="H211" s="31"/>
      <c r="I211" s="31"/>
      <c r="J211" s="43"/>
      <c r="K211" s="43"/>
      <c r="L211" s="25"/>
      <c r="M211" s="78"/>
      <c r="N211" s="43"/>
      <c r="O211" s="25"/>
      <c r="P211" s="25"/>
      <c r="Q211" s="25"/>
      <c r="R211" s="55">
        <f>SUM(R205:R210)</f>
        <v>0</v>
      </c>
    </row>
    <row r="212" spans="2:18" x14ac:dyDescent="0.3">
      <c r="B212" s="7"/>
      <c r="C212" s="1"/>
      <c r="D212" s="1"/>
      <c r="E212" s="1"/>
      <c r="F212" s="23"/>
      <c r="G212" s="38"/>
      <c r="H212" s="6"/>
      <c r="I212" s="6"/>
      <c r="J212" s="22"/>
      <c r="K212" s="22"/>
      <c r="L212" s="33"/>
      <c r="M212" s="79"/>
      <c r="N212" s="22"/>
      <c r="O212" s="33"/>
      <c r="P212" s="33"/>
      <c r="Q212" s="33"/>
      <c r="R212" s="56"/>
    </row>
    <row r="213" spans="2:18" s="44" customFormat="1" x14ac:dyDescent="0.3">
      <c r="B213" s="45" t="str">
        <f>IF(TRIM(G213)&lt;&gt;"",COUNTA($G$57:G213)&amp;"","")</f>
        <v/>
      </c>
      <c r="C213" s="46"/>
      <c r="D213" s="46"/>
      <c r="E213" s="46"/>
      <c r="F213" s="47" t="s">
        <v>19</v>
      </c>
      <c r="G213" s="46"/>
      <c r="H213" s="46"/>
      <c r="I213" s="48"/>
      <c r="J213" s="87"/>
      <c r="K213" s="88"/>
      <c r="L213" s="88"/>
      <c r="M213" s="89"/>
      <c r="N213" s="5"/>
      <c r="O213" s="1"/>
      <c r="P213" s="30"/>
      <c r="Q213" s="30"/>
      <c r="R213" s="104">
        <f>R211+R199+R186+R173+R160+R147+R134+R123+R111+R99+R91+R65</f>
        <v>0</v>
      </c>
    </row>
    <row r="214" spans="2:18" s="44" customFormat="1" ht="15.75" customHeight="1" thickBot="1" x14ac:dyDescent="0.35">
      <c r="B214" s="81" t="str">
        <f>IF(TRIM(G214)&lt;&gt;"",COUNTA($G$57:G214)&amp;"","")</f>
        <v/>
      </c>
      <c r="C214" s="82"/>
      <c r="D214" s="82"/>
      <c r="E214" s="83"/>
      <c r="F214" s="84" t="s">
        <v>20</v>
      </c>
      <c r="G214" s="85"/>
      <c r="H214" s="85"/>
      <c r="I214" s="86"/>
      <c r="J214" s="90"/>
      <c r="K214" s="91"/>
      <c r="L214" s="91"/>
      <c r="M214" s="92"/>
      <c r="N214" s="6"/>
      <c r="O214" s="21"/>
      <c r="P214" s="32"/>
      <c r="Q214" s="32"/>
      <c r="R214" s="105">
        <f>SUM(R213:R213)</f>
        <v>0</v>
      </c>
    </row>
    <row r="215" spans="2:18" s="44" customFormat="1" ht="18" customHeight="1" thickBot="1" x14ac:dyDescent="0.35">
      <c r="B215" s="121"/>
      <c r="C215" s="122"/>
      <c r="D215" s="122"/>
      <c r="E215" s="122"/>
      <c r="F215" s="122"/>
      <c r="G215" s="122"/>
      <c r="H215" s="122"/>
      <c r="I215" s="122"/>
      <c r="J215" s="122"/>
      <c r="K215" s="122"/>
      <c r="L215" s="122"/>
      <c r="M215" s="122"/>
      <c r="N215" s="122"/>
      <c r="O215" s="122"/>
      <c r="P215" s="122"/>
      <c r="Q215" s="122"/>
      <c r="R215" s="123"/>
    </row>
    <row r="217" spans="2:18" x14ac:dyDescent="0.3">
      <c r="C217" s="34"/>
      <c r="D217" s="34"/>
      <c r="E217" s="34"/>
    </row>
  </sheetData>
  <mergeCells count="64">
    <mergeCell ref="P54:P55"/>
    <mergeCell ref="Q54:Q55"/>
    <mergeCell ref="E46:F46"/>
    <mergeCell ref="E48:F48"/>
    <mergeCell ref="B54:B55"/>
    <mergeCell ref="C54:C55"/>
    <mergeCell ref="D54:D55"/>
    <mergeCell ref="E54:E55"/>
    <mergeCell ref="F54:F55"/>
    <mergeCell ref="M54:M55"/>
    <mergeCell ref="N54:N55"/>
    <mergeCell ref="B215:R215"/>
    <mergeCell ref="O54:O55"/>
    <mergeCell ref="R54:R55"/>
    <mergeCell ref="G54:G55"/>
    <mergeCell ref="H54:H55"/>
    <mergeCell ref="I54:I55"/>
    <mergeCell ref="J54:L54"/>
    <mergeCell ref="C95:C96"/>
    <mergeCell ref="D105:D110"/>
    <mergeCell ref="E105:E110"/>
    <mergeCell ref="C105:C110"/>
    <mergeCell ref="E117:E122"/>
    <mergeCell ref="D117:D122"/>
    <mergeCell ref="C117:C122"/>
    <mergeCell ref="E129:E133"/>
    <mergeCell ref="D129:D133"/>
    <mergeCell ref="C129:C133"/>
    <mergeCell ref="E140:E146"/>
    <mergeCell ref="D140:D146"/>
    <mergeCell ref="C140:C146"/>
    <mergeCell ref="E153:E159"/>
    <mergeCell ref="D153:D159"/>
    <mergeCell ref="C153:C159"/>
    <mergeCell ref="E166:E172"/>
    <mergeCell ref="D166:D172"/>
    <mergeCell ref="C166:C172"/>
    <mergeCell ref="D179:D185"/>
    <mergeCell ref="C179:C185"/>
    <mergeCell ref="E179:E185"/>
    <mergeCell ref="E192:E198"/>
    <mergeCell ref="D192:D198"/>
    <mergeCell ref="C192:C198"/>
    <mergeCell ref="E205:E210"/>
    <mergeCell ref="D205:D210"/>
    <mergeCell ref="C205:C210"/>
    <mergeCell ref="E89:E90"/>
    <mergeCell ref="D89:D90"/>
    <mergeCell ref="C89:C90"/>
    <mergeCell ref="C97:C98"/>
    <mergeCell ref="D97:D98"/>
    <mergeCell ref="E97:E98"/>
    <mergeCell ref="E70:E71"/>
    <mergeCell ref="D70:D71"/>
    <mergeCell ref="C70:C71"/>
    <mergeCell ref="E82:E88"/>
    <mergeCell ref="D82:D88"/>
    <mergeCell ref="C82:C88"/>
    <mergeCell ref="E72:E75"/>
    <mergeCell ref="D72:D75"/>
    <mergeCell ref="C72:C75"/>
    <mergeCell ref="E76:E81"/>
    <mergeCell ref="D76:D81"/>
    <mergeCell ref="C76:C81"/>
  </mergeCells>
  <phoneticPr fontId="17" type="noConversion"/>
  <printOptions horizontalCentered="1"/>
  <pageMargins left="0.2" right="0.25" top="0.25" bottom="0.25" header="0" footer="0"/>
  <pageSetup scale="45" fitToHeight="0" orientation="portrait" horizontalDpi="1200" verticalDpi="1200" r:id="rId1"/>
  <headerFooter differentFirst="1">
    <oddHeader>&amp;CPage &amp;P of &amp;N</oddHeader>
  </headerFooter>
  <rowBreaks count="1" manualBreakCount="1">
    <brk id="53" max="15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S w i f t T o k e n s   x m l n s : x s i = " h t t p : / / w w w . w 3 . o r g / 2 0 0 1 / X M L S c h e m a - i n s t a n c e "   x m l n s : x s d = " h t t p : / / w w w . w 3 . o r g / 2 0 0 1 / X M L S c h e m a " > < T o k e n s / > < / S w i f t T o k e n s > 
</file>

<file path=customXml/itemProps1.xml><?xml version="1.0" encoding="utf-8"?>
<ds:datastoreItem xmlns:ds="http://schemas.openxmlformats.org/officeDocument/2006/customXml" ds:itemID="{3321CC4F-B515-4F2F-AF95-C26A4C7DCAD0}">
  <ds:schemaRefs>
    <ds:schemaRef ds:uri="http://www.w3.org/2001/XMLSchem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QTO</vt:lpstr>
      <vt:lpstr>QTO!Print_Area</vt:lpstr>
      <vt:lpstr>QTO!Print_Titles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Absolute002</dc:creator>
  <cp:lastModifiedBy>HP</cp:lastModifiedBy>
  <cp:lastPrinted>2014-10-18T02:22:15Z</cp:lastPrinted>
  <dcterms:created xsi:type="dcterms:W3CDTF">2013-09-18T14:51:37Z</dcterms:created>
  <dcterms:modified xsi:type="dcterms:W3CDTF">2025-03-14T21:10:19Z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S9Connected">
    <vt:bool>true</vt:bool>
  </property>
  <property fmtid="{D5CDD505-2E9C-101B-9397-08002B2CF9AE}" pid="3" name="PlanSwiftJobName">
    <vt:lpwstr/>
  </property>
  <property fmtid="{D5CDD505-2E9C-101B-9397-08002B2CF9AE}" pid="4" name="PlanSwiftJobGuid">
    <vt:lpwstr/>
  </property>
  <property fmtid="{D5CDD505-2E9C-101B-9397-08002B2CF9AE}" pid="5" name="LinkedDataId">
    <vt:lpwstr>{3321CC4F-B515-4F2F-AF95-C26A4C7DCAD0}</vt:lpwstr>
  </property>
</Properties>
</file>