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mples\smples Estimate (1)\smples Estimate\Multifamily\"/>
    </mc:Choice>
  </mc:AlternateContent>
  <xr:revisionPtr revIDLastSave="0" documentId="13_ncr:1_{1296FD1A-F035-4B10-83F7-617B6BA6DDFC}" xr6:coauthVersionLast="47" xr6:coauthVersionMax="47" xr10:uidLastSave="{00000000-0000-0000-0000-000000000000}"/>
  <bookViews>
    <workbookView xWindow="28680" yWindow="-120" windowWidth="29040" windowHeight="15720" tabRatio="833" xr2:uid="{00000000-000D-0000-FFFF-FFFF00000000}"/>
  </bookViews>
  <sheets>
    <sheet name="MAIN BUILDING" sheetId="1" r:id="rId1"/>
    <sheet name="GARAGE" sheetId="2" r:id="rId2"/>
  </sheets>
  <externalReferences>
    <externalReference r:id="rId3"/>
  </externalReferences>
  <definedNames>
    <definedName name="_xlnm.Print_Area" localSheetId="1">GARAGE!$A$1:$P$204</definedName>
    <definedName name="_xlnm.Print_Area" localSheetId="0">'MAIN BUILDING'!$A$1:$P$379</definedName>
    <definedName name="_xlnm.Print_Titles" localSheetId="1">GARAGE!$63:$63</definedName>
    <definedName name="_xlnm.Print_Titles" localSheetId="0">'MAIN BUILDING'!$63:$63</definedName>
    <definedName name="TotalMonthlyExpenses" localSheetId="1">SUM(#REF!)</definedName>
    <definedName name="TotalMonthlyExpenses">SUM(#REF!)</definedName>
    <definedName name="TotalMonthlyIncome" localSheetId="1">SUM(#REF!)</definedName>
    <definedName name="TotalMonthlyIncome">SUM(#REF!)</definedName>
  </definedNames>
  <calcPr calcId="191029"/>
</workbook>
</file>

<file path=xl/calcChain.xml><?xml version="1.0" encoding="utf-8"?>
<calcChain xmlns="http://schemas.openxmlformats.org/spreadsheetml/2006/main">
  <c r="L1180" i="1" l="1"/>
  <c r="O1180" i="1" s="1"/>
  <c r="P1180" i="1" s="1"/>
  <c r="L1179" i="1"/>
  <c r="O1179" i="1" s="1"/>
  <c r="P1179" i="1" s="1"/>
  <c r="L249" i="2" l="1"/>
  <c r="O249" i="2" s="1"/>
  <c r="P249" i="2" s="1"/>
  <c r="L184" i="2"/>
  <c r="O184" i="2" s="1"/>
  <c r="P184" i="2" s="1"/>
  <c r="L183" i="2"/>
  <c r="O183" i="2" s="1"/>
  <c r="P183" i="2" s="1"/>
  <c r="L182" i="2"/>
  <c r="O182" i="2" s="1"/>
  <c r="P182" i="2" s="1"/>
  <c r="L181" i="2"/>
  <c r="O181" i="2" s="1"/>
  <c r="P181" i="2" s="1"/>
  <c r="L179" i="2" l="1"/>
  <c r="O179" i="2" s="1"/>
  <c r="P179" i="2" s="1"/>
  <c r="L178" i="2"/>
  <c r="O178" i="2" s="1"/>
  <c r="P178" i="2" s="1"/>
  <c r="L176" i="2"/>
  <c r="O176" i="2" s="1"/>
  <c r="P176" i="2" s="1"/>
  <c r="L175" i="2"/>
  <c r="O175" i="2" s="1"/>
  <c r="P175" i="2" s="1"/>
  <c r="L173" i="2"/>
  <c r="O173" i="2" s="1"/>
  <c r="P173" i="2" s="1"/>
  <c r="G81" i="2" l="1"/>
  <c r="B87" i="2" s="1"/>
  <c r="L259" i="2"/>
  <c r="O259" i="2" s="1"/>
  <c r="P259" i="2" s="1"/>
  <c r="L258" i="2"/>
  <c r="O258" i="2" s="1"/>
  <c r="P258" i="2" s="1"/>
  <c r="L257" i="2"/>
  <c r="O257" i="2" s="1"/>
  <c r="P257" i="2" s="1"/>
  <c r="L256" i="2"/>
  <c r="O256" i="2" s="1"/>
  <c r="P256" i="2" s="1"/>
  <c r="L255" i="2"/>
  <c r="O255" i="2" s="1"/>
  <c r="P255" i="2" s="1"/>
  <c r="L254" i="2"/>
  <c r="O254" i="2" s="1"/>
  <c r="P254" i="2" s="1"/>
  <c r="L253" i="2"/>
  <c r="O253" i="2" s="1"/>
  <c r="P253" i="2" s="1"/>
  <c r="L252" i="2"/>
  <c r="O252" i="2" s="1"/>
  <c r="P252" i="2" s="1"/>
  <c r="L251" i="2"/>
  <c r="O251" i="2" s="1"/>
  <c r="P251" i="2" s="1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L395" i="2"/>
  <c r="O395" i="2" s="1"/>
  <c r="P395" i="2" s="1"/>
  <c r="L396" i="2"/>
  <c r="O396" i="2" s="1"/>
  <c r="P396" i="2" s="1"/>
  <c r="B397" i="2"/>
  <c r="L388" i="2"/>
  <c r="O388" i="2" s="1"/>
  <c r="P388" i="2" s="1"/>
  <c r="L387" i="2"/>
  <c r="O387" i="2" s="1"/>
  <c r="P387" i="2" s="1"/>
  <c r="L386" i="2"/>
  <c r="O386" i="2" s="1"/>
  <c r="P386" i="2" s="1"/>
  <c r="L385" i="2"/>
  <c r="O385" i="2" s="1"/>
  <c r="P385" i="2" s="1"/>
  <c r="L383" i="2"/>
  <c r="O383" i="2" s="1"/>
  <c r="P383" i="2" s="1"/>
  <c r="L382" i="2"/>
  <c r="O382" i="2" s="1"/>
  <c r="P382" i="2" s="1"/>
  <c r="L381" i="2"/>
  <c r="O381" i="2" s="1"/>
  <c r="P381" i="2" s="1"/>
  <c r="L380" i="2"/>
  <c r="O380" i="2" s="1"/>
  <c r="P380" i="2" s="1"/>
  <c r="L379" i="2"/>
  <c r="O379" i="2" s="1"/>
  <c r="P379" i="2" s="1"/>
  <c r="L378" i="2"/>
  <c r="O378" i="2" s="1"/>
  <c r="P378" i="2" s="1"/>
  <c r="L377" i="2"/>
  <c r="O377" i="2" s="1"/>
  <c r="P377" i="2" s="1"/>
  <c r="L376" i="2"/>
  <c r="O376" i="2" s="1"/>
  <c r="P376" i="2" s="1"/>
  <c r="L375" i="2"/>
  <c r="O375" i="2" s="1"/>
  <c r="P375" i="2" s="1"/>
  <c r="L374" i="2"/>
  <c r="O374" i="2" s="1"/>
  <c r="P374" i="2" s="1"/>
  <c r="L373" i="2"/>
  <c r="O373" i="2" s="1"/>
  <c r="P373" i="2" s="1"/>
  <c r="L372" i="2"/>
  <c r="O372" i="2" s="1"/>
  <c r="P372" i="2" s="1"/>
  <c r="L371" i="2"/>
  <c r="O371" i="2" s="1"/>
  <c r="P371" i="2" s="1"/>
  <c r="L363" i="2"/>
  <c r="O363" i="2" s="1"/>
  <c r="P363" i="2" s="1"/>
  <c r="L362" i="2"/>
  <c r="O362" i="2" s="1"/>
  <c r="P362" i="2" s="1"/>
  <c r="L361" i="2"/>
  <c r="O361" i="2" s="1"/>
  <c r="P361" i="2" s="1"/>
  <c r="L360" i="2"/>
  <c r="O360" i="2" s="1"/>
  <c r="P360" i="2" s="1"/>
  <c r="L359" i="2"/>
  <c r="O359" i="2" s="1"/>
  <c r="P359" i="2" s="1"/>
  <c r="L358" i="2"/>
  <c r="O358" i="2" s="1"/>
  <c r="P358" i="2" s="1"/>
  <c r="L357" i="2"/>
  <c r="O357" i="2" s="1"/>
  <c r="P357" i="2" s="1"/>
  <c r="L355" i="2"/>
  <c r="O355" i="2" s="1"/>
  <c r="P355" i="2" s="1"/>
  <c r="L354" i="2"/>
  <c r="O354" i="2" s="1"/>
  <c r="P354" i="2" s="1"/>
  <c r="L353" i="2"/>
  <c r="O353" i="2" s="1"/>
  <c r="P353" i="2" s="1"/>
  <c r="L352" i="2"/>
  <c r="O352" i="2" s="1"/>
  <c r="P352" i="2" s="1"/>
  <c r="L351" i="2"/>
  <c r="O351" i="2" s="1"/>
  <c r="P351" i="2" s="1"/>
  <c r="L350" i="2"/>
  <c r="O350" i="2" s="1"/>
  <c r="P350" i="2" s="1"/>
  <c r="L349" i="2"/>
  <c r="O349" i="2" s="1"/>
  <c r="P349" i="2" s="1"/>
  <c r="L348" i="2"/>
  <c r="O348" i="2" s="1"/>
  <c r="P348" i="2" s="1"/>
  <c r="L347" i="2"/>
  <c r="O347" i="2" s="1"/>
  <c r="P347" i="2" s="1"/>
  <c r="L346" i="2"/>
  <c r="O346" i="2" s="1"/>
  <c r="P346" i="2" s="1"/>
  <c r="L345" i="2"/>
  <c r="O345" i="2" s="1"/>
  <c r="P345" i="2" s="1"/>
  <c r="L344" i="2"/>
  <c r="O344" i="2" s="1"/>
  <c r="P344" i="2" s="1"/>
  <c r="L339" i="2"/>
  <c r="O339" i="2" s="1"/>
  <c r="P339" i="2" s="1"/>
  <c r="L336" i="2"/>
  <c r="O336" i="2" s="1"/>
  <c r="P336" i="2" s="1"/>
  <c r="L335" i="2"/>
  <c r="O335" i="2" s="1"/>
  <c r="P335" i="2" s="1"/>
  <c r="L334" i="2"/>
  <c r="O334" i="2" s="1"/>
  <c r="P334" i="2" s="1"/>
  <c r="L333" i="2"/>
  <c r="O333" i="2" s="1"/>
  <c r="P333" i="2" s="1"/>
  <c r="L332" i="2"/>
  <c r="O332" i="2" s="1"/>
  <c r="P332" i="2" s="1"/>
  <c r="L331" i="2"/>
  <c r="O331" i="2" s="1"/>
  <c r="P331" i="2" s="1"/>
  <c r="L330" i="2"/>
  <c r="O330" i="2" s="1"/>
  <c r="P330" i="2" s="1"/>
  <c r="L324" i="2"/>
  <c r="O324" i="2" s="1"/>
  <c r="P324" i="2" s="1"/>
  <c r="L323" i="2"/>
  <c r="O323" i="2" s="1"/>
  <c r="P323" i="2" s="1"/>
  <c r="L322" i="2"/>
  <c r="O322" i="2" s="1"/>
  <c r="P322" i="2" s="1"/>
  <c r="L321" i="2"/>
  <c r="O321" i="2" s="1"/>
  <c r="P321" i="2" s="1"/>
  <c r="L320" i="2"/>
  <c r="O320" i="2" s="1"/>
  <c r="P320" i="2" s="1"/>
  <c r="L319" i="2"/>
  <c r="O319" i="2" s="1"/>
  <c r="P319" i="2" s="1"/>
  <c r="L318" i="2"/>
  <c r="O318" i="2" s="1"/>
  <c r="P318" i="2" s="1"/>
  <c r="L317" i="2"/>
  <c r="O317" i="2" s="1"/>
  <c r="P317" i="2" s="1"/>
  <c r="L316" i="2"/>
  <c r="O316" i="2" s="1"/>
  <c r="P316" i="2" s="1"/>
  <c r="L315" i="2"/>
  <c r="O315" i="2" s="1"/>
  <c r="P315" i="2" s="1"/>
  <c r="L314" i="2"/>
  <c r="O314" i="2" s="1"/>
  <c r="P314" i="2" s="1"/>
  <c r="L313" i="2"/>
  <c r="O313" i="2" s="1"/>
  <c r="P313" i="2" s="1"/>
  <c r="L311" i="2"/>
  <c r="O311" i="2" s="1"/>
  <c r="P311" i="2" s="1"/>
  <c r="L310" i="2"/>
  <c r="O310" i="2" s="1"/>
  <c r="P310" i="2" s="1"/>
  <c r="L309" i="2"/>
  <c r="O309" i="2" s="1"/>
  <c r="P309" i="2" s="1"/>
  <c r="L308" i="2"/>
  <c r="O308" i="2" s="1"/>
  <c r="P308" i="2" s="1"/>
  <c r="L307" i="2"/>
  <c r="O307" i="2" s="1"/>
  <c r="P307" i="2" s="1"/>
  <c r="L306" i="2"/>
  <c r="O306" i="2" s="1"/>
  <c r="P306" i="2" s="1"/>
  <c r="L305" i="2"/>
  <c r="O305" i="2" s="1"/>
  <c r="P305" i="2" s="1"/>
  <c r="L304" i="2"/>
  <c r="O304" i="2" s="1"/>
  <c r="P304" i="2" s="1"/>
  <c r="L303" i="2"/>
  <c r="O303" i="2" s="1"/>
  <c r="P303" i="2" s="1"/>
  <c r="L300" i="2"/>
  <c r="O300" i="2" s="1"/>
  <c r="L299" i="2"/>
  <c r="O299" i="2" s="1"/>
  <c r="L298" i="2"/>
  <c r="O298" i="2" s="1"/>
  <c r="L297" i="2"/>
  <c r="O297" i="2" s="1"/>
  <c r="L296" i="2"/>
  <c r="O296" i="2" s="1"/>
  <c r="L295" i="2"/>
  <c r="O295" i="2" s="1"/>
  <c r="L294" i="2"/>
  <c r="O294" i="2" s="1"/>
  <c r="L293" i="2"/>
  <c r="O293" i="2" s="1"/>
  <c r="L292" i="2"/>
  <c r="O292" i="2" s="1"/>
  <c r="L291" i="2"/>
  <c r="O291" i="2" s="1"/>
  <c r="L290" i="2"/>
  <c r="O290" i="2" s="1"/>
  <c r="L289" i="2"/>
  <c r="O289" i="2" s="1"/>
  <c r="L288" i="2"/>
  <c r="O288" i="2" s="1"/>
  <c r="L287" i="2"/>
  <c r="O287" i="2" s="1"/>
  <c r="L286" i="2"/>
  <c r="O286" i="2" s="1"/>
  <c r="L283" i="2"/>
  <c r="O283" i="2" s="1"/>
  <c r="L282" i="2"/>
  <c r="O282" i="2" s="1"/>
  <c r="L281" i="2"/>
  <c r="O281" i="2" s="1"/>
  <c r="L280" i="2"/>
  <c r="O280" i="2" s="1"/>
  <c r="L279" i="2"/>
  <c r="O279" i="2" s="1"/>
  <c r="P279" i="2" s="1"/>
  <c r="L278" i="2"/>
  <c r="O278" i="2" s="1"/>
  <c r="P278" i="2" s="1"/>
  <c r="L277" i="2"/>
  <c r="O277" i="2" s="1"/>
  <c r="P277" i="2" s="1"/>
  <c r="L276" i="2"/>
  <c r="O276" i="2" s="1"/>
  <c r="P276" i="2" s="1"/>
  <c r="L275" i="2"/>
  <c r="O275" i="2" s="1"/>
  <c r="P275" i="2" s="1"/>
  <c r="L270" i="2"/>
  <c r="O270" i="2" s="1"/>
  <c r="P270" i="2" s="1"/>
  <c r="L269" i="2"/>
  <c r="O269" i="2" s="1"/>
  <c r="P269" i="2" s="1"/>
  <c r="L268" i="2"/>
  <c r="O268" i="2" s="1"/>
  <c r="P268" i="2" s="1"/>
  <c r="L266" i="2"/>
  <c r="O266" i="2" s="1"/>
  <c r="P266" i="2" s="1"/>
  <c r="L265" i="2"/>
  <c r="O265" i="2" s="1"/>
  <c r="P265" i="2" s="1"/>
  <c r="L241" i="2"/>
  <c r="O241" i="2" s="1"/>
  <c r="P241" i="2" s="1"/>
  <c r="L194" i="2"/>
  <c r="O194" i="2" s="1"/>
  <c r="P194" i="2" s="1"/>
  <c r="L195" i="2"/>
  <c r="O195" i="2" s="1"/>
  <c r="P195" i="2" s="1"/>
  <c r="L212" i="2"/>
  <c r="O212" i="2" s="1"/>
  <c r="P212" i="2" s="1"/>
  <c r="L159" i="2"/>
  <c r="O159" i="2" s="1"/>
  <c r="P159" i="2" s="1"/>
  <c r="L149" i="2"/>
  <c r="O149" i="2" s="1"/>
  <c r="P149" i="2" s="1"/>
  <c r="L148" i="2"/>
  <c r="O148" i="2" s="1"/>
  <c r="P148" i="2" s="1"/>
  <c r="P397" i="2" l="1"/>
  <c r="P326" i="2"/>
  <c r="P390" i="2"/>
  <c r="P271" i="2"/>
  <c r="P340" i="2"/>
  <c r="L143" i="2"/>
  <c r="O143" i="2" s="1"/>
  <c r="P143" i="2" s="1"/>
  <c r="L1182" i="1"/>
  <c r="O1182" i="1" s="1"/>
  <c r="P1182" i="1" s="1"/>
  <c r="L1183" i="1" l="1"/>
  <c r="O1183" i="1" s="1"/>
  <c r="P1183" i="1" s="1"/>
  <c r="L130" i="2" l="1"/>
  <c r="O130" i="2" s="1"/>
  <c r="P130" i="2" s="1"/>
  <c r="L129" i="2"/>
  <c r="O129" i="2" s="1"/>
  <c r="P129" i="2" s="1"/>
  <c r="L128" i="2"/>
  <c r="O128" i="2" s="1"/>
  <c r="P128" i="2" s="1"/>
  <c r="L127" i="2"/>
  <c r="O127" i="2" s="1"/>
  <c r="P127" i="2" s="1"/>
  <c r="L125" i="2"/>
  <c r="O125" i="2" s="1"/>
  <c r="P125" i="2" s="1"/>
  <c r="L124" i="2"/>
  <c r="O124" i="2" s="1"/>
  <c r="P124" i="2" s="1"/>
  <c r="L123" i="2"/>
  <c r="O123" i="2" s="1"/>
  <c r="P123" i="2" s="1"/>
  <c r="L122" i="2"/>
  <c r="O122" i="2" s="1"/>
  <c r="P122" i="2" s="1"/>
  <c r="L120" i="2"/>
  <c r="O120" i="2" s="1"/>
  <c r="P120" i="2" s="1"/>
  <c r="L119" i="2"/>
  <c r="O119" i="2" s="1"/>
  <c r="P119" i="2" s="1"/>
  <c r="L118" i="2"/>
  <c r="O118" i="2" s="1"/>
  <c r="P118" i="2" s="1"/>
  <c r="L117" i="2"/>
  <c r="O117" i="2" s="1"/>
  <c r="P117" i="2" s="1"/>
  <c r="L115" i="2"/>
  <c r="O115" i="2" s="1"/>
  <c r="P115" i="2" s="1"/>
  <c r="L114" i="2"/>
  <c r="O114" i="2" s="1"/>
  <c r="P114" i="2" s="1"/>
  <c r="L113" i="2"/>
  <c r="O113" i="2" s="1"/>
  <c r="P113" i="2" s="1"/>
  <c r="L112" i="2"/>
  <c r="O112" i="2" s="1"/>
  <c r="P112" i="2" s="1"/>
  <c r="L95" i="2"/>
  <c r="O95" i="2" s="1"/>
  <c r="P95" i="2" s="1"/>
  <c r="L94" i="2"/>
  <c r="O94" i="2" s="1"/>
  <c r="P94" i="2" s="1"/>
  <c r="L93" i="2"/>
  <c r="O93" i="2" s="1"/>
  <c r="P93" i="2" s="1"/>
  <c r="L92" i="2"/>
  <c r="O92" i="2" s="1"/>
  <c r="P92" i="2" s="1"/>
  <c r="B403" i="2"/>
  <c r="B402" i="2"/>
  <c r="B401" i="2"/>
  <c r="B400" i="2"/>
  <c r="B398" i="2"/>
  <c r="L247" i="2"/>
  <c r="O247" i="2" s="1"/>
  <c r="P247" i="2" s="1"/>
  <c r="P260" i="2" s="1"/>
  <c r="L240" i="2"/>
  <c r="O240" i="2" s="1"/>
  <c r="P240" i="2" s="1"/>
  <c r="L239" i="2"/>
  <c r="O239" i="2" s="1"/>
  <c r="P239" i="2" s="1"/>
  <c r="L238" i="2"/>
  <c r="O238" i="2" s="1"/>
  <c r="P238" i="2" s="1"/>
  <c r="L236" i="2"/>
  <c r="O236" i="2" s="1"/>
  <c r="P236" i="2" s="1"/>
  <c r="L234" i="2"/>
  <c r="O234" i="2" s="1"/>
  <c r="P234" i="2" s="1"/>
  <c r="L233" i="2"/>
  <c r="O233" i="2" s="1"/>
  <c r="P233" i="2" s="1"/>
  <c r="L231" i="2"/>
  <c r="O231" i="2" s="1"/>
  <c r="P231" i="2" s="1"/>
  <c r="L229" i="2"/>
  <c r="O229" i="2" s="1"/>
  <c r="P229" i="2" s="1"/>
  <c r="L222" i="2"/>
  <c r="O222" i="2" s="1"/>
  <c r="P222" i="2" s="1"/>
  <c r="L220" i="2"/>
  <c r="O220" i="2" s="1"/>
  <c r="P220" i="2" s="1"/>
  <c r="L219" i="2"/>
  <c r="O219" i="2" s="1"/>
  <c r="P219" i="2" s="1"/>
  <c r="L214" i="2"/>
  <c r="O214" i="2" s="1"/>
  <c r="P214" i="2" s="1"/>
  <c r="L210" i="2"/>
  <c r="O210" i="2" s="1"/>
  <c r="P210" i="2" s="1"/>
  <c r="L209" i="2"/>
  <c r="O209" i="2" s="1"/>
  <c r="P209" i="2" s="1"/>
  <c r="L208" i="2"/>
  <c r="O208" i="2" s="1"/>
  <c r="P208" i="2" s="1"/>
  <c r="L207" i="2"/>
  <c r="O207" i="2" s="1"/>
  <c r="P207" i="2" s="1"/>
  <c r="L201" i="2"/>
  <c r="O201" i="2" s="1"/>
  <c r="P201" i="2" s="1"/>
  <c r="L192" i="2"/>
  <c r="O192" i="2" s="1"/>
  <c r="P192" i="2" s="1"/>
  <c r="L190" i="2"/>
  <c r="O190" i="2" s="1"/>
  <c r="P190" i="2" s="1"/>
  <c r="L189" i="2"/>
  <c r="O189" i="2" s="1"/>
  <c r="P189" i="2" s="1"/>
  <c r="L188" i="2"/>
  <c r="O188" i="2" s="1"/>
  <c r="P188" i="2" s="1"/>
  <c r="L187" i="2"/>
  <c r="O187" i="2" s="1"/>
  <c r="P187" i="2" s="1"/>
  <c r="L167" i="2"/>
  <c r="O167" i="2" s="1"/>
  <c r="P167" i="2" s="1"/>
  <c r="L166" i="2"/>
  <c r="O166" i="2" s="1"/>
  <c r="P166" i="2" s="1"/>
  <c r="L158" i="2"/>
  <c r="O158" i="2" s="1"/>
  <c r="P158" i="2" s="1"/>
  <c r="L155" i="2"/>
  <c r="O155" i="2" s="1"/>
  <c r="P155" i="2" s="1"/>
  <c r="L154" i="2"/>
  <c r="O154" i="2" s="1"/>
  <c r="P154" i="2" s="1"/>
  <c r="L153" i="2"/>
  <c r="O153" i="2" s="1"/>
  <c r="P153" i="2" s="1"/>
  <c r="L152" i="2"/>
  <c r="O152" i="2" s="1"/>
  <c r="P152" i="2" s="1"/>
  <c r="L150" i="2"/>
  <c r="O150" i="2" s="1"/>
  <c r="P150" i="2" s="1"/>
  <c r="L147" i="2"/>
  <c r="O147" i="2" s="1"/>
  <c r="P147" i="2" s="1"/>
  <c r="L146" i="2"/>
  <c r="O146" i="2" s="1"/>
  <c r="P146" i="2" s="1"/>
  <c r="L144" i="2"/>
  <c r="O144" i="2" s="1"/>
  <c r="P144" i="2" s="1"/>
  <c r="L142" i="2"/>
  <c r="O142" i="2" s="1"/>
  <c r="P142" i="2" s="1"/>
  <c r="L141" i="2"/>
  <c r="O141" i="2" s="1"/>
  <c r="P141" i="2" s="1"/>
  <c r="L139" i="2"/>
  <c r="O139" i="2" s="1"/>
  <c r="P139" i="2" s="1"/>
  <c r="L138" i="2"/>
  <c r="O138" i="2" s="1"/>
  <c r="P138" i="2" s="1"/>
  <c r="L137" i="2"/>
  <c r="O137" i="2" s="1"/>
  <c r="P137" i="2" s="1"/>
  <c r="L135" i="2"/>
  <c r="O135" i="2" s="1"/>
  <c r="P135" i="2" s="1"/>
  <c r="L134" i="2"/>
  <c r="O134" i="2" s="1"/>
  <c r="P134" i="2" s="1"/>
  <c r="L133" i="2"/>
  <c r="O133" i="2" s="1"/>
  <c r="P133" i="2" s="1"/>
  <c r="L132" i="2"/>
  <c r="O132" i="2" s="1"/>
  <c r="P132" i="2" s="1"/>
  <c r="L110" i="2"/>
  <c r="O110" i="2" s="1"/>
  <c r="P110" i="2" s="1"/>
  <c r="L109" i="2"/>
  <c r="O109" i="2" s="1"/>
  <c r="P109" i="2" s="1"/>
  <c r="L108" i="2"/>
  <c r="O108" i="2" s="1"/>
  <c r="P108" i="2" s="1"/>
  <c r="L107" i="2"/>
  <c r="O107" i="2" s="1"/>
  <c r="P107" i="2" s="1"/>
  <c r="L105" i="2"/>
  <c r="O105" i="2" s="1"/>
  <c r="P105" i="2" s="1"/>
  <c r="L104" i="2"/>
  <c r="O104" i="2" s="1"/>
  <c r="P104" i="2" s="1"/>
  <c r="L103" i="2"/>
  <c r="O103" i="2" s="1"/>
  <c r="P103" i="2" s="1"/>
  <c r="L102" i="2"/>
  <c r="O102" i="2" s="1"/>
  <c r="P102" i="2" s="1"/>
  <c r="L100" i="2"/>
  <c r="O100" i="2" s="1"/>
  <c r="P100" i="2" s="1"/>
  <c r="L99" i="2"/>
  <c r="O99" i="2" s="1"/>
  <c r="P99" i="2" s="1"/>
  <c r="L98" i="2"/>
  <c r="O98" i="2" s="1"/>
  <c r="P98" i="2" s="1"/>
  <c r="L97" i="2"/>
  <c r="O97" i="2" s="1"/>
  <c r="P97" i="2" s="1"/>
  <c r="L90" i="2"/>
  <c r="O90" i="2" s="1"/>
  <c r="P90" i="2" s="1"/>
  <c r="L89" i="2"/>
  <c r="O89" i="2" s="1"/>
  <c r="P89" i="2" s="1"/>
  <c r="L88" i="2"/>
  <c r="O88" i="2" s="1"/>
  <c r="P88" i="2" s="1"/>
  <c r="L87" i="2"/>
  <c r="O87" i="2" s="1"/>
  <c r="P87" i="2" s="1"/>
  <c r="L81" i="2"/>
  <c r="O81" i="2" s="1"/>
  <c r="L80" i="2"/>
  <c r="O80" i="2" s="1"/>
  <c r="P80" i="2" s="1"/>
  <c r="L79" i="2"/>
  <c r="O79" i="2" s="1"/>
  <c r="P79" i="2" s="1"/>
  <c r="B66" i="2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90" i="1"/>
  <c r="B91" i="1"/>
  <c r="B92" i="1"/>
  <c r="B93" i="1"/>
  <c r="B94" i="1"/>
  <c r="B99" i="1"/>
  <c r="B104" i="1"/>
  <c r="B109" i="1"/>
  <c r="B114" i="1"/>
  <c r="B119" i="1"/>
  <c r="B124" i="1"/>
  <c r="B129" i="1"/>
  <c r="B134" i="1"/>
  <c r="B139" i="1"/>
  <c r="B143" i="1"/>
  <c r="B147" i="1"/>
  <c r="B151" i="1"/>
  <c r="B156" i="1"/>
  <c r="B161" i="1"/>
  <c r="B167" i="1"/>
  <c r="B168" i="1"/>
  <c r="B169" i="1"/>
  <c r="B170" i="1"/>
  <c r="B171" i="1"/>
  <c r="B174" i="1"/>
  <c r="B178" i="1"/>
  <c r="B179" i="1"/>
  <c r="B182" i="1"/>
  <c r="B185" i="1"/>
  <c r="B186" i="1"/>
  <c r="B187" i="1"/>
  <c r="B188" i="1"/>
  <c r="B189" i="1"/>
  <c r="B196" i="1"/>
  <c r="B199" i="1"/>
  <c r="B204" i="1"/>
  <c r="B206" i="1"/>
  <c r="B208" i="1"/>
  <c r="B209" i="1"/>
  <c r="B210" i="1"/>
  <c r="B211" i="1"/>
  <c r="B212" i="1"/>
  <c r="B259" i="1"/>
  <c r="B262" i="1"/>
  <c r="B265" i="1"/>
  <c r="B268" i="1"/>
  <c r="B271" i="1"/>
  <c r="B274" i="1"/>
  <c r="B278" i="1"/>
  <c r="B282" i="1"/>
  <c r="B286" i="1"/>
  <c r="B290" i="1"/>
  <c r="B293" i="1"/>
  <c r="B296" i="1"/>
  <c r="B299" i="1"/>
  <c r="B302" i="1"/>
  <c r="B305" i="1"/>
  <c r="B308" i="1"/>
  <c r="B311" i="1"/>
  <c r="B314" i="1"/>
  <c r="B317" i="1"/>
  <c r="B320" i="1"/>
  <c r="B323" i="1"/>
  <c r="B328" i="1"/>
  <c r="B330" i="1"/>
  <c r="B332" i="1"/>
  <c r="B335" i="1"/>
  <c r="B337" i="1"/>
  <c r="B339" i="1"/>
  <c r="B341" i="1"/>
  <c r="B344" i="1"/>
  <c r="B377" i="1"/>
  <c r="B378" i="1"/>
  <c r="B379" i="1"/>
  <c r="B380" i="1"/>
  <c r="B381" i="1"/>
  <c r="B387" i="1"/>
  <c r="B389" i="1"/>
  <c r="B391" i="1"/>
  <c r="B393" i="1"/>
  <c r="B395" i="1"/>
  <c r="B397" i="1"/>
  <c r="B399" i="1"/>
  <c r="B402" i="1"/>
  <c r="B405" i="1"/>
  <c r="B407" i="1"/>
  <c r="B410" i="1"/>
  <c r="B413" i="1"/>
  <c r="B415" i="1"/>
  <c r="B418" i="1"/>
  <c r="B420" i="1"/>
  <c r="B422" i="1"/>
  <c r="B424" i="1"/>
  <c r="B425" i="1"/>
  <c r="B426" i="1"/>
  <c r="B427" i="1"/>
  <c r="B435" i="1"/>
  <c r="B441" i="1"/>
  <c r="B454" i="1"/>
  <c r="B462" i="1"/>
  <c r="B463" i="1"/>
  <c r="B464" i="1"/>
  <c r="B465" i="1"/>
  <c r="B471" i="1"/>
  <c r="B472" i="1"/>
  <c r="B474" i="1"/>
  <c r="B476" i="1"/>
  <c r="B478" i="1"/>
  <c r="B480" i="1"/>
  <c r="B482" i="1"/>
  <c r="B485" i="1"/>
  <c r="B487" i="1"/>
  <c r="B489" i="1"/>
  <c r="B491" i="1"/>
  <c r="B493" i="1"/>
  <c r="B495" i="1"/>
  <c r="B497" i="1"/>
  <c r="B499" i="1"/>
  <c r="B501" i="1"/>
  <c r="B503" i="1"/>
  <c r="B512" i="1"/>
  <c r="B514" i="1"/>
  <c r="B527" i="1"/>
  <c r="B533" i="1"/>
  <c r="B541" i="1"/>
  <c r="B542" i="1"/>
  <c r="B543" i="1"/>
  <c r="B544" i="1"/>
  <c r="B547" i="1"/>
  <c r="B549" i="1"/>
  <c r="B555" i="1"/>
  <c r="B557" i="1"/>
  <c r="B570" i="1"/>
  <c r="B574" i="1"/>
  <c r="B575" i="1"/>
  <c r="B576" i="1"/>
  <c r="B577" i="1"/>
  <c r="B581" i="1"/>
  <c r="B582" i="1"/>
  <c r="B583" i="1"/>
  <c r="B584" i="1"/>
  <c r="B617" i="1"/>
  <c r="B619" i="1"/>
  <c r="B620" i="1"/>
  <c r="B621" i="1"/>
  <c r="B622" i="1"/>
  <c r="B625" i="1"/>
  <c r="B626" i="1"/>
  <c r="B627" i="1"/>
  <c r="B628" i="1"/>
  <c r="B629" i="1"/>
  <c r="B637" i="1"/>
  <c r="B638" i="1"/>
  <c r="B642" i="1"/>
  <c r="B646" i="1"/>
  <c r="B647" i="1"/>
  <c r="B648" i="1"/>
  <c r="B649" i="1"/>
  <c r="B691" i="1"/>
  <c r="B720" i="1"/>
  <c r="B735" i="1"/>
  <c r="B753" i="1"/>
  <c r="B757" i="1"/>
  <c r="B758" i="1"/>
  <c r="B759" i="1"/>
  <c r="B760" i="1"/>
  <c r="B893" i="1"/>
  <c r="B896" i="1"/>
  <c r="B907" i="1"/>
  <c r="B909" i="1"/>
  <c r="B910" i="1"/>
  <c r="B911" i="1"/>
  <c r="B912" i="1"/>
  <c r="B939" i="1"/>
  <c r="B983" i="1"/>
  <c r="B994" i="1"/>
  <c r="B999" i="1"/>
  <c r="B1021" i="1"/>
  <c r="B1023" i="1"/>
  <c r="B1027" i="1"/>
  <c r="B1039" i="1"/>
  <c r="B1040" i="1"/>
  <c r="B1041" i="1"/>
  <c r="B1042" i="1"/>
  <c r="B1049" i="1"/>
  <c r="B1050" i="1"/>
  <c r="B1051" i="1"/>
  <c r="B1052" i="1"/>
  <c r="B1054" i="1"/>
  <c r="B1055" i="1"/>
  <c r="B1056" i="1"/>
  <c r="B1057" i="1"/>
  <c r="B1058" i="1"/>
  <c r="B1062" i="1"/>
  <c r="B1065" i="1"/>
  <c r="B1067" i="1"/>
  <c r="B1068" i="1"/>
  <c r="B1069" i="1"/>
  <c r="B1070" i="1"/>
  <c r="B1071" i="1"/>
  <c r="B1080" i="1"/>
  <c r="B1086" i="1"/>
  <c r="B1091" i="1"/>
  <c r="B1093" i="1"/>
  <c r="B1095" i="1"/>
  <c r="B1097" i="1"/>
  <c r="B1099" i="1"/>
  <c r="B1103" i="1"/>
  <c r="B1116" i="1"/>
  <c r="B1189" i="1"/>
  <c r="B1190" i="1"/>
  <c r="B1191" i="1"/>
  <c r="B1192" i="1"/>
  <c r="B1193" i="1"/>
  <c r="B1224" i="1"/>
  <c r="B1233" i="1"/>
  <c r="P242" i="2" l="1"/>
  <c r="P168" i="2"/>
  <c r="L157" i="2"/>
  <c r="O157" i="2" s="1"/>
  <c r="P157" i="2" s="1"/>
  <c r="P160" i="2" s="1"/>
  <c r="P202" i="2"/>
  <c r="P223" i="2"/>
  <c r="P81" i="2"/>
  <c r="P82" i="2" s="1"/>
  <c r="P196" i="2"/>
  <c r="P215" i="2"/>
  <c r="P400" i="2" l="1"/>
  <c r="P401" i="2" s="1"/>
  <c r="P402" i="2" l="1"/>
  <c r="P403" i="2" s="1"/>
  <c r="L1098" i="1" l="1"/>
  <c r="O1098" i="1" s="1"/>
  <c r="L1064" i="1" l="1"/>
  <c r="O1064" i="1" s="1"/>
  <c r="P1064" i="1" s="1"/>
  <c r="G1061" i="1"/>
  <c r="L540" i="1"/>
  <c r="O540" i="1" s="1"/>
  <c r="P540" i="1" s="1"/>
  <c r="L539" i="1"/>
  <c r="O539" i="1" s="1"/>
  <c r="P539" i="1" s="1"/>
  <c r="L538" i="1"/>
  <c r="O538" i="1" s="1"/>
  <c r="P538" i="1" s="1"/>
  <c r="L537" i="1"/>
  <c r="O537" i="1" s="1"/>
  <c r="P537" i="1" s="1"/>
  <c r="L536" i="1"/>
  <c r="O536" i="1" s="1"/>
  <c r="P536" i="1" s="1"/>
  <c r="L535" i="1"/>
  <c r="O535" i="1" s="1"/>
  <c r="P535" i="1" s="1"/>
  <c r="L534" i="1"/>
  <c r="O534" i="1" s="1"/>
  <c r="P534" i="1" s="1"/>
  <c r="L343" i="1" l="1"/>
  <c r="O343" i="1" s="1"/>
  <c r="P343" i="1" s="1"/>
  <c r="L342" i="1"/>
  <c r="O342" i="1" s="1"/>
  <c r="P342" i="1" s="1"/>
  <c r="L376" i="1"/>
  <c r="O376" i="1" s="1"/>
  <c r="P376" i="1" s="1"/>
  <c r="L203" i="1" l="1"/>
  <c r="O203" i="1" s="1"/>
  <c r="P203" i="1" s="1"/>
  <c r="L521" i="1" l="1"/>
  <c r="O521" i="1" s="1"/>
  <c r="P521" i="1" s="1"/>
  <c r="L401" i="1" l="1"/>
  <c r="O401" i="1" s="1"/>
  <c r="P401" i="1" s="1"/>
  <c r="L261" i="1"/>
  <c r="O261" i="1" s="1"/>
  <c r="P261" i="1" s="1"/>
  <c r="L260" i="1"/>
  <c r="O260" i="1" s="1"/>
  <c r="P260" i="1" s="1"/>
  <c r="L264" i="1"/>
  <c r="O264" i="1" s="1"/>
  <c r="P264" i="1" s="1"/>
  <c r="L263" i="1"/>
  <c r="O263" i="1" s="1"/>
  <c r="P263" i="1" s="1"/>
  <c r="L267" i="1"/>
  <c r="O267" i="1" s="1"/>
  <c r="P267" i="1" s="1"/>
  <c r="L266" i="1"/>
  <c r="O266" i="1" s="1"/>
  <c r="P266" i="1" s="1"/>
  <c r="L340" i="1"/>
  <c r="O340" i="1" s="1"/>
  <c r="P340" i="1" s="1"/>
  <c r="L338" i="1"/>
  <c r="O338" i="1" s="1"/>
  <c r="P338" i="1" s="1"/>
  <c r="L336" i="1"/>
  <c r="O336" i="1" s="1"/>
  <c r="P336" i="1" s="1"/>
  <c r="L334" i="1"/>
  <c r="O334" i="1" s="1"/>
  <c r="P334" i="1" s="1"/>
  <c r="L333" i="1"/>
  <c r="O333" i="1" s="1"/>
  <c r="P333" i="1" s="1"/>
  <c r="L331" i="1"/>
  <c r="O331" i="1" s="1"/>
  <c r="P331" i="1" s="1"/>
  <c r="L329" i="1"/>
  <c r="O329" i="1" s="1"/>
  <c r="P329" i="1" s="1"/>
  <c r="L423" i="1"/>
  <c r="O423" i="1" s="1"/>
  <c r="P423" i="1" s="1"/>
  <c r="L421" i="1"/>
  <c r="O421" i="1" s="1"/>
  <c r="P421" i="1" s="1"/>
  <c r="L419" i="1"/>
  <c r="O419" i="1" s="1"/>
  <c r="P419" i="1" s="1"/>
  <c r="L417" i="1"/>
  <c r="O417" i="1" s="1"/>
  <c r="P417" i="1" s="1"/>
  <c r="L416" i="1"/>
  <c r="O416" i="1" s="1"/>
  <c r="P416" i="1" s="1"/>
  <c r="L414" i="1"/>
  <c r="O414" i="1" s="1"/>
  <c r="P414" i="1" s="1"/>
  <c r="L412" i="1"/>
  <c r="O412" i="1" s="1"/>
  <c r="P412" i="1" s="1"/>
  <c r="L411" i="1"/>
  <c r="O411" i="1" s="1"/>
  <c r="P411" i="1" s="1"/>
  <c r="L409" i="1"/>
  <c r="O409" i="1" s="1"/>
  <c r="P409" i="1" s="1"/>
  <c r="L408" i="1"/>
  <c r="O408" i="1" s="1"/>
  <c r="P408" i="1" s="1"/>
  <c r="L406" i="1"/>
  <c r="O406" i="1" s="1"/>
  <c r="P406" i="1" s="1"/>
  <c r="L404" i="1"/>
  <c r="O404" i="1" s="1"/>
  <c r="P404" i="1" s="1"/>
  <c r="L403" i="1"/>
  <c r="O403" i="1" s="1"/>
  <c r="P403" i="1" s="1"/>
  <c r="L400" i="1"/>
  <c r="O400" i="1" s="1"/>
  <c r="P400" i="1" s="1"/>
  <c r="L398" i="1"/>
  <c r="O398" i="1" s="1"/>
  <c r="P398" i="1" s="1"/>
  <c r="L396" i="1"/>
  <c r="O396" i="1" s="1"/>
  <c r="P396" i="1" s="1"/>
  <c r="L394" i="1"/>
  <c r="O394" i="1" s="1"/>
  <c r="P394" i="1" s="1"/>
  <c r="L392" i="1"/>
  <c r="O392" i="1" s="1"/>
  <c r="P392" i="1" s="1"/>
  <c r="L390" i="1"/>
  <c r="O390" i="1" s="1"/>
  <c r="P390" i="1" s="1"/>
  <c r="L388" i="1"/>
  <c r="O388" i="1" s="1"/>
  <c r="P388" i="1" s="1"/>
  <c r="L322" i="1"/>
  <c r="O322" i="1" s="1"/>
  <c r="P322" i="1" s="1"/>
  <c r="L321" i="1"/>
  <c r="O321" i="1" s="1"/>
  <c r="P321" i="1" s="1"/>
  <c r="L319" i="1"/>
  <c r="O319" i="1" s="1"/>
  <c r="P319" i="1" s="1"/>
  <c r="L318" i="1"/>
  <c r="O318" i="1" s="1"/>
  <c r="P318" i="1" s="1"/>
  <c r="L316" i="1"/>
  <c r="O316" i="1" s="1"/>
  <c r="P316" i="1" s="1"/>
  <c r="L315" i="1"/>
  <c r="O315" i="1" s="1"/>
  <c r="P315" i="1" s="1"/>
  <c r="L313" i="1"/>
  <c r="O313" i="1" s="1"/>
  <c r="P313" i="1" s="1"/>
  <c r="L312" i="1"/>
  <c r="O312" i="1" s="1"/>
  <c r="P312" i="1" s="1"/>
  <c r="L310" i="1"/>
  <c r="O310" i="1" s="1"/>
  <c r="P310" i="1" s="1"/>
  <c r="L309" i="1"/>
  <c r="O309" i="1" s="1"/>
  <c r="P309" i="1" s="1"/>
  <c r="L307" i="1"/>
  <c r="O307" i="1" s="1"/>
  <c r="P307" i="1" s="1"/>
  <c r="L306" i="1"/>
  <c r="O306" i="1" s="1"/>
  <c r="P306" i="1" s="1"/>
  <c r="L304" i="1"/>
  <c r="O304" i="1" s="1"/>
  <c r="P304" i="1" s="1"/>
  <c r="L303" i="1"/>
  <c r="O303" i="1" s="1"/>
  <c r="P303" i="1" s="1"/>
  <c r="L301" i="1"/>
  <c r="O301" i="1" s="1"/>
  <c r="P301" i="1" s="1"/>
  <c r="L300" i="1"/>
  <c r="O300" i="1" s="1"/>
  <c r="P300" i="1" s="1"/>
  <c r="L298" i="1"/>
  <c r="O298" i="1" s="1"/>
  <c r="P298" i="1" s="1"/>
  <c r="L297" i="1"/>
  <c r="O297" i="1" s="1"/>
  <c r="P297" i="1" s="1"/>
  <c r="L295" i="1"/>
  <c r="O295" i="1" s="1"/>
  <c r="P295" i="1" s="1"/>
  <c r="L294" i="1"/>
  <c r="O294" i="1" s="1"/>
  <c r="P294" i="1" s="1"/>
  <c r="L292" i="1"/>
  <c r="O292" i="1" s="1"/>
  <c r="P292" i="1" s="1"/>
  <c r="L291" i="1"/>
  <c r="O291" i="1" s="1"/>
  <c r="P291" i="1" s="1"/>
  <c r="L289" i="1"/>
  <c r="O289" i="1" s="1"/>
  <c r="P289" i="1" s="1"/>
  <c r="L288" i="1"/>
  <c r="O288" i="1" s="1"/>
  <c r="P288" i="1" s="1"/>
  <c r="L287" i="1"/>
  <c r="O287" i="1" s="1"/>
  <c r="P287" i="1" s="1"/>
  <c r="L285" i="1"/>
  <c r="O285" i="1" s="1"/>
  <c r="P285" i="1" s="1"/>
  <c r="L284" i="1"/>
  <c r="O284" i="1" s="1"/>
  <c r="P284" i="1" s="1"/>
  <c r="L283" i="1"/>
  <c r="O283" i="1" s="1"/>
  <c r="P283" i="1" s="1"/>
  <c r="L281" i="1"/>
  <c r="O281" i="1" s="1"/>
  <c r="P281" i="1" s="1"/>
  <c r="L280" i="1"/>
  <c r="O280" i="1" s="1"/>
  <c r="P280" i="1" s="1"/>
  <c r="L279" i="1"/>
  <c r="O279" i="1" s="1"/>
  <c r="P279" i="1" s="1"/>
  <c r="L277" i="1"/>
  <c r="O277" i="1" s="1"/>
  <c r="P277" i="1" s="1"/>
  <c r="L276" i="1"/>
  <c r="O276" i="1" s="1"/>
  <c r="P276" i="1" s="1"/>
  <c r="L275" i="1"/>
  <c r="O275" i="1" s="1"/>
  <c r="P275" i="1" s="1"/>
  <c r="L273" i="1"/>
  <c r="O273" i="1" s="1"/>
  <c r="P273" i="1" s="1"/>
  <c r="L272" i="1"/>
  <c r="O272" i="1" s="1"/>
  <c r="P272" i="1" s="1"/>
  <c r="L270" i="1"/>
  <c r="O270" i="1" s="1"/>
  <c r="P270" i="1" s="1"/>
  <c r="L269" i="1"/>
  <c r="O269" i="1" s="1"/>
  <c r="P269" i="1" s="1"/>
  <c r="L184" i="1"/>
  <c r="O184" i="1" s="1"/>
  <c r="P184" i="1" s="1"/>
  <c r="L183" i="1"/>
  <c r="O183" i="1" s="1"/>
  <c r="P183" i="1" s="1"/>
  <c r="L172" i="1"/>
  <c r="O172" i="1" s="1"/>
  <c r="P172" i="1" s="1"/>
  <c r="L173" i="1"/>
  <c r="O173" i="1" s="1"/>
  <c r="P173" i="1" s="1"/>
  <c r="L218" i="1"/>
  <c r="O218" i="1" s="1"/>
  <c r="P218" i="1" s="1"/>
  <c r="L190" i="1"/>
  <c r="O190" i="1" s="1"/>
  <c r="P190" i="1" s="1"/>
  <c r="L197" i="1"/>
  <c r="O197" i="1" s="1"/>
  <c r="P197" i="1" s="1"/>
  <c r="L200" i="1"/>
  <c r="O200" i="1" s="1"/>
  <c r="P200" i="1" s="1"/>
  <c r="L202" i="1"/>
  <c r="O202" i="1" s="1"/>
  <c r="P202" i="1" s="1"/>
  <c r="L201" i="1"/>
  <c r="O201" i="1" s="1"/>
  <c r="P201" i="1" s="1"/>
  <c r="L205" i="1"/>
  <c r="O205" i="1" s="1"/>
  <c r="P205" i="1" s="1"/>
  <c r="L207" i="1"/>
  <c r="O207" i="1" s="1"/>
  <c r="P207" i="1" s="1"/>
  <c r="L502" i="1"/>
  <c r="O502" i="1" s="1"/>
  <c r="P502" i="1" s="1"/>
  <c r="L500" i="1"/>
  <c r="O500" i="1" s="1"/>
  <c r="P500" i="1" s="1"/>
  <c r="L498" i="1"/>
  <c r="O498" i="1" s="1"/>
  <c r="P498" i="1" s="1"/>
  <c r="L496" i="1"/>
  <c r="O496" i="1" s="1"/>
  <c r="P496" i="1" s="1"/>
  <c r="L494" i="1"/>
  <c r="O494" i="1" s="1"/>
  <c r="P494" i="1" s="1"/>
  <c r="L492" i="1"/>
  <c r="O492" i="1" s="1"/>
  <c r="P492" i="1" s="1"/>
  <c r="L490" i="1"/>
  <c r="O490" i="1" s="1"/>
  <c r="P490" i="1" s="1"/>
  <c r="L475" i="1"/>
  <c r="O475" i="1" s="1"/>
  <c r="P475" i="1" s="1"/>
  <c r="L477" i="1"/>
  <c r="O477" i="1" s="1"/>
  <c r="P477" i="1" s="1"/>
  <c r="L479" i="1"/>
  <c r="O479" i="1" s="1"/>
  <c r="P479" i="1" s="1"/>
  <c r="L481" i="1"/>
  <c r="O481" i="1" s="1"/>
  <c r="P481" i="1" s="1"/>
  <c r="L483" i="1"/>
  <c r="O483" i="1" s="1"/>
  <c r="P483" i="1" s="1"/>
  <c r="L484" i="1"/>
  <c r="O484" i="1" s="1"/>
  <c r="P484" i="1" s="1"/>
  <c r="L526" i="1" l="1"/>
  <c r="O526" i="1" s="1"/>
  <c r="P526" i="1" s="1"/>
  <c r="L434" i="1"/>
  <c r="O434" i="1" s="1"/>
  <c r="P434" i="1" s="1"/>
  <c r="L433" i="1"/>
  <c r="O433" i="1" s="1"/>
  <c r="P433" i="1" s="1"/>
  <c r="L432" i="1"/>
  <c r="O432" i="1" s="1"/>
  <c r="P432" i="1" s="1"/>
  <c r="L431" i="1"/>
  <c r="O431" i="1" s="1"/>
  <c r="P431" i="1" s="1"/>
  <c r="L430" i="1"/>
  <c r="O430" i="1" s="1"/>
  <c r="P430" i="1" s="1"/>
  <c r="L429" i="1"/>
  <c r="O429" i="1" s="1"/>
  <c r="P429" i="1" s="1"/>
  <c r="L428" i="1"/>
  <c r="O428" i="1" s="1"/>
  <c r="P428" i="1" s="1"/>
  <c r="L469" i="1"/>
  <c r="O469" i="1" s="1"/>
  <c r="P469" i="1" s="1"/>
  <c r="L468" i="1"/>
  <c r="O468" i="1" s="1"/>
  <c r="P468" i="1" s="1"/>
  <c r="L467" i="1"/>
  <c r="O467" i="1" s="1"/>
  <c r="P467" i="1" s="1"/>
  <c r="L466" i="1"/>
  <c r="O466" i="1" s="1"/>
  <c r="P466" i="1" s="1"/>
  <c r="L470" i="1"/>
  <c r="O470" i="1" s="1"/>
  <c r="P470" i="1" s="1"/>
  <c r="L546" i="1"/>
  <c r="O546" i="1" s="1"/>
  <c r="P546" i="1" s="1"/>
  <c r="L1087" i="1"/>
  <c r="O1087" i="1" s="1"/>
  <c r="P1087" i="1" s="1"/>
  <c r="L1085" i="1"/>
  <c r="O1085" i="1" s="1"/>
  <c r="P1085" i="1" s="1"/>
  <c r="L1079" i="1"/>
  <c r="O1079" i="1" s="1"/>
  <c r="P1079" i="1" s="1"/>
  <c r="L1092" i="1"/>
  <c r="O1092" i="1" s="1"/>
  <c r="P1092" i="1" s="1"/>
  <c r="L1094" i="1"/>
  <c r="O1094" i="1" s="1"/>
  <c r="P1094" i="1" s="1"/>
  <c r="L1090" i="1"/>
  <c r="O1090" i="1" s="1"/>
  <c r="P1090" i="1" s="1"/>
  <c r="L1089" i="1"/>
  <c r="O1089" i="1" s="1"/>
  <c r="P1089" i="1" s="1"/>
  <c r="L1088" i="1"/>
  <c r="O1088" i="1" s="1"/>
  <c r="P1088" i="1" s="1"/>
  <c r="L1078" i="1"/>
  <c r="O1078" i="1" s="1"/>
  <c r="P1078" i="1" s="1"/>
  <c r="L1077" i="1"/>
  <c r="O1077" i="1" s="1"/>
  <c r="P1077" i="1" s="1"/>
  <c r="L1076" i="1"/>
  <c r="O1076" i="1" s="1"/>
  <c r="P1076" i="1" s="1"/>
  <c r="L1075" i="1"/>
  <c r="O1075" i="1" s="1"/>
  <c r="P1075" i="1" s="1"/>
  <c r="L1074" i="1"/>
  <c r="O1074" i="1" s="1"/>
  <c r="P1074" i="1" s="1"/>
  <c r="L1084" i="1"/>
  <c r="L1083" i="1"/>
  <c r="O1083" i="1" s="1"/>
  <c r="P1083" i="1" s="1"/>
  <c r="L1082" i="1"/>
  <c r="O1082" i="1" s="1"/>
  <c r="P1082" i="1" s="1"/>
  <c r="L1081" i="1"/>
  <c r="O1081" i="1" s="1"/>
  <c r="P1081" i="1" s="1"/>
  <c r="L1073" i="1"/>
  <c r="O1073" i="1" s="1"/>
  <c r="P1073" i="1" s="1"/>
  <c r="L1072" i="1"/>
  <c r="O1072" i="1" s="1"/>
  <c r="P1072" i="1" s="1"/>
  <c r="O1061" i="1"/>
  <c r="L1060" i="1"/>
  <c r="O1060" i="1" s="1"/>
  <c r="P1060" i="1" s="1"/>
  <c r="L1059" i="1"/>
  <c r="O1059" i="1" s="1"/>
  <c r="P1059" i="1" s="1"/>
  <c r="L1115" i="1"/>
  <c r="O1115" i="1" s="1"/>
  <c r="P1115" i="1" s="1"/>
  <c r="L1114" i="1"/>
  <c r="O1114" i="1" s="1"/>
  <c r="P1114" i="1" s="1"/>
  <c r="L1113" i="1"/>
  <c r="O1113" i="1" s="1"/>
  <c r="P1113" i="1" s="1"/>
  <c r="L1112" i="1"/>
  <c r="O1112" i="1" s="1"/>
  <c r="P1112" i="1" s="1"/>
  <c r="L1111" i="1"/>
  <c r="O1111" i="1" s="1"/>
  <c r="P1111" i="1" s="1"/>
  <c r="L1110" i="1"/>
  <c r="O1110" i="1" s="1"/>
  <c r="P1110" i="1" s="1"/>
  <c r="L1109" i="1"/>
  <c r="O1109" i="1" s="1"/>
  <c r="P1109" i="1" s="1"/>
  <c r="L1108" i="1"/>
  <c r="O1108" i="1" s="1"/>
  <c r="P1108" i="1" s="1"/>
  <c r="L1107" i="1"/>
  <c r="O1107" i="1" s="1"/>
  <c r="P1107" i="1" s="1"/>
  <c r="L1106" i="1"/>
  <c r="O1106" i="1" s="1"/>
  <c r="P1106" i="1" s="1"/>
  <c r="L1105" i="1"/>
  <c r="O1105" i="1" s="1"/>
  <c r="P1105" i="1" s="1"/>
  <c r="L1104" i="1"/>
  <c r="O1104" i="1" s="1"/>
  <c r="P1104" i="1" s="1"/>
  <c r="L1168" i="1"/>
  <c r="O1168" i="1" s="1"/>
  <c r="P1168" i="1" s="1"/>
  <c r="L1172" i="1"/>
  <c r="O1172" i="1" s="1"/>
  <c r="P1172" i="1" s="1"/>
  <c r="L1171" i="1"/>
  <c r="O1171" i="1" s="1"/>
  <c r="P1171" i="1" s="1"/>
  <c r="L1170" i="1"/>
  <c r="O1170" i="1" s="1"/>
  <c r="P1170" i="1" s="1"/>
  <c r="L1249" i="1"/>
  <c r="O1249" i="1" s="1"/>
  <c r="P1249" i="1" s="1"/>
  <c r="L1248" i="1"/>
  <c r="O1248" i="1" s="1"/>
  <c r="P1248" i="1" s="1"/>
  <c r="L1247" i="1"/>
  <c r="L1246" i="1"/>
  <c r="O1246" i="1" s="1"/>
  <c r="P1246" i="1" s="1"/>
  <c r="L1243" i="1"/>
  <c r="O1243" i="1" s="1"/>
  <c r="P1243" i="1" s="1"/>
  <c r="L1242" i="1"/>
  <c r="O1242" i="1" s="1"/>
  <c r="P1242" i="1" s="1"/>
  <c r="L1227" i="1"/>
  <c r="O1227" i="1" s="1"/>
  <c r="P1227" i="1" s="1"/>
  <c r="L1226" i="1"/>
  <c r="O1226" i="1" s="1"/>
  <c r="P1226" i="1" s="1"/>
  <c r="L1225" i="1"/>
  <c r="O1225" i="1" s="1"/>
  <c r="P1225" i="1" s="1"/>
  <c r="L1232" i="1"/>
  <c r="O1232" i="1" s="1"/>
  <c r="P1232" i="1" s="1"/>
  <c r="L1231" i="1"/>
  <c r="O1231" i="1" s="1"/>
  <c r="P1231" i="1" s="1"/>
  <c r="L1230" i="1"/>
  <c r="L1229" i="1"/>
  <c r="O1229" i="1" s="1"/>
  <c r="P1229" i="1" s="1"/>
  <c r="L1223" i="1"/>
  <c r="O1223" i="1" s="1"/>
  <c r="P1223" i="1" s="1"/>
  <c r="L1222" i="1"/>
  <c r="O1222" i="1" s="1"/>
  <c r="P1222" i="1" s="1"/>
  <c r="L1221" i="1"/>
  <c r="L1220" i="1"/>
  <c r="O1220" i="1" s="1"/>
  <c r="P1220" i="1" s="1"/>
  <c r="L1201" i="1"/>
  <c r="O1201" i="1" s="1"/>
  <c r="P1201" i="1" s="1"/>
  <c r="L1200" i="1"/>
  <c r="O1200" i="1" s="1"/>
  <c r="P1200" i="1" s="1"/>
  <c r="L1199" i="1"/>
  <c r="O1199" i="1" s="1"/>
  <c r="P1199" i="1" s="1"/>
  <c r="L1198" i="1"/>
  <c r="O1198" i="1" s="1"/>
  <c r="P1198" i="1" s="1"/>
  <c r="L1197" i="1"/>
  <c r="O1197" i="1" s="1"/>
  <c r="P1197" i="1" s="1"/>
  <c r="L1196" i="1"/>
  <c r="O1196" i="1" s="1"/>
  <c r="P1196" i="1" s="1"/>
  <c r="L1195" i="1"/>
  <c r="O1195" i="1" s="1"/>
  <c r="P1195" i="1" s="1"/>
  <c r="L1194" i="1"/>
  <c r="O1194" i="1" s="1"/>
  <c r="P1194" i="1" s="1"/>
  <c r="L1188" i="1"/>
  <c r="L1187" i="1"/>
  <c r="L1186" i="1"/>
  <c r="L1185" i="1"/>
  <c r="L1184" i="1"/>
  <c r="L1181" i="1"/>
  <c r="L1166" i="1"/>
  <c r="O1187" i="1" l="1"/>
  <c r="P1187" i="1" s="1"/>
  <c r="O1084" i="1"/>
  <c r="P1084" i="1" s="1"/>
  <c r="O1181" i="1"/>
  <c r="P1181" i="1" s="1"/>
  <c r="O1186" i="1"/>
  <c r="P1186" i="1" s="1"/>
  <c r="O1166" i="1"/>
  <c r="P1166" i="1" s="1"/>
  <c r="O1247" i="1"/>
  <c r="P1247" i="1" s="1"/>
  <c r="O1184" i="1"/>
  <c r="P1184" i="1" s="1"/>
  <c r="O1230" i="1"/>
  <c r="P1230" i="1" s="1"/>
  <c r="O1221" i="1"/>
  <c r="P1221" i="1" s="1"/>
  <c r="O1188" i="1"/>
  <c r="P1188" i="1" s="1"/>
  <c r="O1185" i="1"/>
  <c r="P1185" i="1" s="1"/>
  <c r="L1101" i="1"/>
  <c r="O1101" i="1" s="1"/>
  <c r="L1100" i="1"/>
  <c r="O1100" i="1" s="1"/>
  <c r="L1063" i="1"/>
  <c r="O1063" i="1" s="1"/>
  <c r="P1063" i="1" s="1"/>
  <c r="L79" i="1"/>
  <c r="O79" i="1" s="1"/>
  <c r="P79" i="1" s="1"/>
  <c r="L82" i="1"/>
  <c r="O82" i="1" s="1"/>
  <c r="P82" i="1" s="1"/>
  <c r="L81" i="1"/>
  <c r="O81" i="1" l="1"/>
  <c r="P81" i="1" s="1"/>
  <c r="L80" i="1"/>
  <c r="O80" i="1" s="1"/>
  <c r="P80" i="1" s="1"/>
  <c r="P83" i="1" l="1"/>
  <c r="P1067" i="1"/>
  <c r="B1250" i="1"/>
  <c r="L1245" i="1"/>
  <c r="O1245" i="1" s="1"/>
  <c r="P1245" i="1" s="1"/>
  <c r="L1244" i="1"/>
  <c r="O1244" i="1" s="1"/>
  <c r="P1244" i="1" s="1"/>
  <c r="L1241" i="1"/>
  <c r="O1241" i="1" s="1"/>
  <c r="P1241" i="1" s="1"/>
  <c r="L1240" i="1"/>
  <c r="O1240" i="1" s="1"/>
  <c r="P1240" i="1" s="1"/>
  <c r="L1239" i="1"/>
  <c r="O1239" i="1" s="1"/>
  <c r="P1239" i="1" s="1"/>
  <c r="L1238" i="1"/>
  <c r="O1238" i="1" s="1"/>
  <c r="P1238" i="1" s="1"/>
  <c r="L1237" i="1"/>
  <c r="O1237" i="1" s="1"/>
  <c r="P1237" i="1" s="1"/>
  <c r="L1236" i="1"/>
  <c r="O1236" i="1" s="1"/>
  <c r="P1236" i="1" s="1"/>
  <c r="L1235" i="1"/>
  <c r="O1235" i="1" s="1"/>
  <c r="P1235" i="1" s="1"/>
  <c r="L1234" i="1"/>
  <c r="O1234" i="1" s="1"/>
  <c r="P1234" i="1" s="1"/>
  <c r="L1228" i="1"/>
  <c r="O1228" i="1" s="1"/>
  <c r="P1228" i="1" s="1"/>
  <c r="L1219" i="1"/>
  <c r="O1219" i="1" s="1"/>
  <c r="P1219" i="1" s="1"/>
  <c r="L1218" i="1"/>
  <c r="O1218" i="1" s="1"/>
  <c r="P1218" i="1" s="1"/>
  <c r="L1217" i="1"/>
  <c r="O1217" i="1" s="1"/>
  <c r="P1217" i="1" s="1"/>
  <c r="L1216" i="1"/>
  <c r="O1216" i="1" s="1"/>
  <c r="P1216" i="1" s="1"/>
  <c r="L1215" i="1"/>
  <c r="O1215" i="1" s="1"/>
  <c r="P1215" i="1" s="1"/>
  <c r="L1214" i="1"/>
  <c r="O1214" i="1" s="1"/>
  <c r="P1214" i="1" s="1"/>
  <c r="L1213" i="1"/>
  <c r="O1213" i="1" s="1"/>
  <c r="P1213" i="1" s="1"/>
  <c r="L1212" i="1"/>
  <c r="O1212" i="1" s="1"/>
  <c r="P1212" i="1" s="1"/>
  <c r="L1211" i="1"/>
  <c r="O1211" i="1" s="1"/>
  <c r="P1211" i="1" s="1"/>
  <c r="L1210" i="1"/>
  <c r="O1210" i="1" s="1"/>
  <c r="P1210" i="1" s="1"/>
  <c r="L1209" i="1"/>
  <c r="O1209" i="1" s="1"/>
  <c r="P1209" i="1" s="1"/>
  <c r="L1208" i="1"/>
  <c r="O1208" i="1" s="1"/>
  <c r="P1208" i="1" s="1"/>
  <c r="L1207" i="1"/>
  <c r="O1207" i="1" s="1"/>
  <c r="P1207" i="1" s="1"/>
  <c r="L1206" i="1"/>
  <c r="O1206" i="1" s="1"/>
  <c r="P1206" i="1" s="1"/>
  <c r="L1205" i="1"/>
  <c r="O1205" i="1" s="1"/>
  <c r="P1205" i="1" s="1"/>
  <c r="L1204" i="1"/>
  <c r="O1204" i="1" s="1"/>
  <c r="P1204" i="1" s="1"/>
  <c r="L1203" i="1"/>
  <c r="O1203" i="1" s="1"/>
  <c r="P1203" i="1" s="1"/>
  <c r="L1202" i="1"/>
  <c r="O1202" i="1" s="1"/>
  <c r="P1202" i="1" s="1"/>
  <c r="L1178" i="1"/>
  <c r="O1178" i="1" s="1"/>
  <c r="P1178" i="1" s="1"/>
  <c r="L1177" i="1"/>
  <c r="O1177" i="1" s="1"/>
  <c r="P1177" i="1" s="1"/>
  <c r="L1176" i="1"/>
  <c r="O1176" i="1" s="1"/>
  <c r="P1176" i="1" s="1"/>
  <c r="L1175" i="1"/>
  <c r="O1175" i="1" s="1"/>
  <c r="P1175" i="1" s="1"/>
  <c r="L1174" i="1"/>
  <c r="O1174" i="1" s="1"/>
  <c r="P1174" i="1" s="1"/>
  <c r="L1173" i="1"/>
  <c r="O1173" i="1" s="1"/>
  <c r="P1173" i="1" s="1"/>
  <c r="L1169" i="1"/>
  <c r="O1169" i="1" s="1"/>
  <c r="P1169" i="1" s="1"/>
  <c r="L1167" i="1"/>
  <c r="O1167" i="1" s="1"/>
  <c r="P1167" i="1" s="1"/>
  <c r="L1165" i="1"/>
  <c r="O1165" i="1" s="1"/>
  <c r="P1165" i="1" s="1"/>
  <c r="L1164" i="1"/>
  <c r="O1164" i="1" s="1"/>
  <c r="P1164" i="1" s="1"/>
  <c r="L1163" i="1"/>
  <c r="O1163" i="1" s="1"/>
  <c r="P1163" i="1" s="1"/>
  <c r="L1162" i="1"/>
  <c r="O1162" i="1" s="1"/>
  <c r="P1162" i="1" s="1"/>
  <c r="L1161" i="1"/>
  <c r="O1161" i="1" s="1"/>
  <c r="P1161" i="1" s="1"/>
  <c r="L1160" i="1"/>
  <c r="O1160" i="1" s="1"/>
  <c r="P1160" i="1" s="1"/>
  <c r="L1159" i="1"/>
  <c r="O1159" i="1" s="1"/>
  <c r="P1159" i="1" s="1"/>
  <c r="L1158" i="1"/>
  <c r="O1158" i="1" s="1"/>
  <c r="P1158" i="1" s="1"/>
  <c r="L1157" i="1"/>
  <c r="O1157" i="1" s="1"/>
  <c r="P1157" i="1" s="1"/>
  <c r="L1156" i="1"/>
  <c r="O1156" i="1" s="1"/>
  <c r="P1156" i="1" s="1"/>
  <c r="L1155" i="1"/>
  <c r="O1155" i="1" s="1"/>
  <c r="P1155" i="1" s="1"/>
  <c r="L1154" i="1"/>
  <c r="O1154" i="1" s="1"/>
  <c r="P1154" i="1" s="1"/>
  <c r="L1153" i="1"/>
  <c r="O1153" i="1" s="1"/>
  <c r="P1153" i="1" s="1"/>
  <c r="L1152" i="1"/>
  <c r="O1152" i="1" s="1"/>
  <c r="P1152" i="1" s="1"/>
  <c r="L1151" i="1"/>
  <c r="O1151" i="1" s="1"/>
  <c r="P1151" i="1" s="1"/>
  <c r="L1150" i="1"/>
  <c r="O1150" i="1" s="1"/>
  <c r="P1150" i="1" s="1"/>
  <c r="L1149" i="1"/>
  <c r="O1149" i="1" s="1"/>
  <c r="P1149" i="1" s="1"/>
  <c r="L1148" i="1"/>
  <c r="O1148" i="1" s="1"/>
  <c r="P1148" i="1" s="1"/>
  <c r="L1147" i="1"/>
  <c r="O1147" i="1" s="1"/>
  <c r="P1147" i="1" s="1"/>
  <c r="L1146" i="1"/>
  <c r="O1146" i="1" s="1"/>
  <c r="P1146" i="1" s="1"/>
  <c r="L1145" i="1"/>
  <c r="O1145" i="1" s="1"/>
  <c r="P1145" i="1" s="1"/>
  <c r="L1144" i="1"/>
  <c r="O1144" i="1" s="1"/>
  <c r="P1144" i="1" s="1"/>
  <c r="L1143" i="1"/>
  <c r="O1143" i="1" s="1"/>
  <c r="P1143" i="1" s="1"/>
  <c r="L1142" i="1"/>
  <c r="O1142" i="1" s="1"/>
  <c r="P1142" i="1" s="1"/>
  <c r="L1141" i="1"/>
  <c r="O1141" i="1" s="1"/>
  <c r="P1141" i="1" s="1"/>
  <c r="L1140" i="1"/>
  <c r="O1140" i="1" s="1"/>
  <c r="P1140" i="1" s="1"/>
  <c r="L1139" i="1"/>
  <c r="O1139" i="1" s="1"/>
  <c r="P1139" i="1" s="1"/>
  <c r="L1138" i="1"/>
  <c r="O1138" i="1" s="1"/>
  <c r="P1138" i="1" s="1"/>
  <c r="L1137" i="1"/>
  <c r="O1137" i="1" s="1"/>
  <c r="P1137" i="1" s="1"/>
  <c r="L1136" i="1"/>
  <c r="O1136" i="1" s="1"/>
  <c r="P1136" i="1" s="1"/>
  <c r="L1135" i="1"/>
  <c r="O1135" i="1" s="1"/>
  <c r="P1135" i="1" s="1"/>
  <c r="L1134" i="1"/>
  <c r="O1134" i="1" s="1"/>
  <c r="P1134" i="1" s="1"/>
  <c r="L1133" i="1"/>
  <c r="O1133" i="1" s="1"/>
  <c r="P1133" i="1" s="1"/>
  <c r="L1132" i="1"/>
  <c r="O1132" i="1" s="1"/>
  <c r="P1132" i="1" s="1"/>
  <c r="L1131" i="1"/>
  <c r="O1131" i="1" s="1"/>
  <c r="P1131" i="1" s="1"/>
  <c r="L1130" i="1"/>
  <c r="O1130" i="1" s="1"/>
  <c r="P1130" i="1" s="1"/>
  <c r="L1129" i="1"/>
  <c r="O1129" i="1" s="1"/>
  <c r="P1129" i="1" s="1"/>
  <c r="L1128" i="1"/>
  <c r="O1128" i="1" s="1"/>
  <c r="P1128" i="1" s="1"/>
  <c r="L1127" i="1"/>
  <c r="O1127" i="1" s="1"/>
  <c r="P1127" i="1" s="1"/>
  <c r="L1126" i="1"/>
  <c r="O1126" i="1" s="1"/>
  <c r="P1126" i="1" s="1"/>
  <c r="L1125" i="1"/>
  <c r="O1125" i="1" s="1"/>
  <c r="P1125" i="1" s="1"/>
  <c r="L1124" i="1"/>
  <c r="O1124" i="1" s="1"/>
  <c r="P1124" i="1" s="1"/>
  <c r="L1123" i="1"/>
  <c r="O1123" i="1" s="1"/>
  <c r="P1123" i="1" s="1"/>
  <c r="L1122" i="1"/>
  <c r="O1122" i="1" s="1"/>
  <c r="P1122" i="1" s="1"/>
  <c r="L1121" i="1"/>
  <c r="O1121" i="1" s="1"/>
  <c r="P1121" i="1" s="1"/>
  <c r="L1120" i="1"/>
  <c r="O1120" i="1" s="1"/>
  <c r="P1120" i="1" s="1"/>
  <c r="L1119" i="1"/>
  <c r="O1119" i="1" s="1"/>
  <c r="P1119" i="1" s="1"/>
  <c r="L1118" i="1"/>
  <c r="O1118" i="1" s="1"/>
  <c r="P1118" i="1" s="1"/>
  <c r="L1117" i="1"/>
  <c r="O1117" i="1" s="1"/>
  <c r="P1117" i="1" s="1"/>
  <c r="P1054" i="1"/>
  <c r="L1048" i="1"/>
  <c r="O1048" i="1" s="1"/>
  <c r="P1048" i="1" s="1"/>
  <c r="L1047" i="1"/>
  <c r="O1047" i="1" s="1"/>
  <c r="P1047" i="1" s="1"/>
  <c r="L1046" i="1"/>
  <c r="O1046" i="1" s="1"/>
  <c r="P1046" i="1" s="1"/>
  <c r="L1045" i="1"/>
  <c r="O1045" i="1" s="1"/>
  <c r="P1045" i="1" s="1"/>
  <c r="L1044" i="1"/>
  <c r="O1044" i="1" s="1"/>
  <c r="P1044" i="1" s="1"/>
  <c r="L1043" i="1"/>
  <c r="O1043" i="1" s="1"/>
  <c r="P1043" i="1" s="1"/>
  <c r="L1038" i="1"/>
  <c r="O1038" i="1" s="1"/>
  <c r="P1038" i="1" s="1"/>
  <c r="L1037" i="1"/>
  <c r="O1037" i="1" s="1"/>
  <c r="P1037" i="1" s="1"/>
  <c r="L1036" i="1"/>
  <c r="O1036" i="1" s="1"/>
  <c r="P1036" i="1" s="1"/>
  <c r="L1035" i="1"/>
  <c r="O1035" i="1" s="1"/>
  <c r="P1035" i="1" s="1"/>
  <c r="L1034" i="1"/>
  <c r="O1034" i="1" s="1"/>
  <c r="P1034" i="1" s="1"/>
  <c r="L1033" i="1"/>
  <c r="O1033" i="1" s="1"/>
  <c r="P1033" i="1" s="1"/>
  <c r="L1032" i="1"/>
  <c r="O1032" i="1" s="1"/>
  <c r="P1032" i="1" s="1"/>
  <c r="L1031" i="1"/>
  <c r="O1031" i="1" s="1"/>
  <c r="P1031" i="1" s="1"/>
  <c r="L1030" i="1"/>
  <c r="O1030" i="1" s="1"/>
  <c r="P1030" i="1" s="1"/>
  <c r="L1029" i="1"/>
  <c r="O1029" i="1" s="1"/>
  <c r="P1029" i="1" s="1"/>
  <c r="L1028" i="1"/>
  <c r="O1028" i="1" s="1"/>
  <c r="P1028" i="1" s="1"/>
  <c r="L1026" i="1"/>
  <c r="O1026" i="1" s="1"/>
  <c r="P1026" i="1" s="1"/>
  <c r="L1025" i="1"/>
  <c r="O1025" i="1" s="1"/>
  <c r="P1025" i="1" s="1"/>
  <c r="L1024" i="1"/>
  <c r="O1024" i="1" s="1"/>
  <c r="P1024" i="1" s="1"/>
  <c r="L1022" i="1"/>
  <c r="O1022" i="1" s="1"/>
  <c r="P1022" i="1" s="1"/>
  <c r="L1020" i="1"/>
  <c r="O1020" i="1" s="1"/>
  <c r="P1020" i="1" s="1"/>
  <c r="L1019" i="1"/>
  <c r="O1019" i="1" s="1"/>
  <c r="P1019" i="1" s="1"/>
  <c r="L1018" i="1"/>
  <c r="O1018" i="1" s="1"/>
  <c r="P1018" i="1" s="1"/>
  <c r="L1017" i="1"/>
  <c r="O1017" i="1" s="1"/>
  <c r="P1017" i="1" s="1"/>
  <c r="L1016" i="1"/>
  <c r="O1016" i="1" s="1"/>
  <c r="P1016" i="1" s="1"/>
  <c r="L1015" i="1"/>
  <c r="O1015" i="1" s="1"/>
  <c r="P1015" i="1" s="1"/>
  <c r="L1014" i="1"/>
  <c r="O1014" i="1" s="1"/>
  <c r="P1014" i="1" s="1"/>
  <c r="L1013" i="1"/>
  <c r="O1013" i="1" s="1"/>
  <c r="P1013" i="1" s="1"/>
  <c r="L1012" i="1"/>
  <c r="O1012" i="1" s="1"/>
  <c r="P1012" i="1" s="1"/>
  <c r="L1011" i="1"/>
  <c r="O1011" i="1" s="1"/>
  <c r="P1011" i="1" s="1"/>
  <c r="L1010" i="1"/>
  <c r="O1010" i="1" s="1"/>
  <c r="P1010" i="1" s="1"/>
  <c r="L1009" i="1"/>
  <c r="O1009" i="1" s="1"/>
  <c r="P1009" i="1" s="1"/>
  <c r="L1008" i="1"/>
  <c r="O1008" i="1" s="1"/>
  <c r="P1008" i="1" s="1"/>
  <c r="L1007" i="1"/>
  <c r="O1007" i="1" s="1"/>
  <c r="P1007" i="1" s="1"/>
  <c r="L1006" i="1"/>
  <c r="O1006" i="1" s="1"/>
  <c r="P1006" i="1" s="1"/>
  <c r="L1005" i="1"/>
  <c r="O1005" i="1" s="1"/>
  <c r="P1005" i="1" s="1"/>
  <c r="L1004" i="1"/>
  <c r="O1004" i="1" s="1"/>
  <c r="P1004" i="1" s="1"/>
  <c r="L1003" i="1"/>
  <c r="O1003" i="1" s="1"/>
  <c r="P1003" i="1" s="1"/>
  <c r="L1002" i="1"/>
  <c r="O1002" i="1" s="1"/>
  <c r="P1002" i="1" s="1"/>
  <c r="L1001" i="1"/>
  <c r="O1001" i="1" s="1"/>
  <c r="P1001" i="1" s="1"/>
  <c r="L1000" i="1"/>
  <c r="O1000" i="1" s="1"/>
  <c r="P1000" i="1" s="1"/>
  <c r="L993" i="1"/>
  <c r="O993" i="1" s="1"/>
  <c r="P993" i="1" s="1"/>
  <c r="L992" i="1"/>
  <c r="O992" i="1" s="1"/>
  <c r="P992" i="1" s="1"/>
  <c r="L991" i="1"/>
  <c r="O991" i="1" s="1"/>
  <c r="P991" i="1" s="1"/>
  <c r="L990" i="1"/>
  <c r="O990" i="1" s="1"/>
  <c r="P990" i="1" s="1"/>
  <c r="L989" i="1"/>
  <c r="O989" i="1" s="1"/>
  <c r="P989" i="1" s="1"/>
  <c r="L988" i="1"/>
  <c r="O988" i="1" s="1"/>
  <c r="P988" i="1" s="1"/>
  <c r="L987" i="1"/>
  <c r="O987" i="1" s="1"/>
  <c r="P987" i="1" s="1"/>
  <c r="L986" i="1"/>
  <c r="O986" i="1" s="1"/>
  <c r="P986" i="1" s="1"/>
  <c r="L985" i="1"/>
  <c r="O985" i="1" s="1"/>
  <c r="P985" i="1" s="1"/>
  <c r="L984" i="1"/>
  <c r="O984" i="1" s="1"/>
  <c r="P984" i="1" s="1"/>
  <c r="L983" i="1"/>
  <c r="O983" i="1" s="1"/>
  <c r="P983" i="1" s="1"/>
  <c r="L982" i="1"/>
  <c r="O982" i="1" s="1"/>
  <c r="P982" i="1" s="1"/>
  <c r="L981" i="1"/>
  <c r="O981" i="1" s="1"/>
  <c r="P981" i="1" s="1"/>
  <c r="L980" i="1"/>
  <c r="O980" i="1" s="1"/>
  <c r="P980" i="1" s="1"/>
  <c r="L979" i="1"/>
  <c r="O979" i="1" s="1"/>
  <c r="P979" i="1" s="1"/>
  <c r="L978" i="1"/>
  <c r="O978" i="1" s="1"/>
  <c r="P978" i="1" s="1"/>
  <c r="L977" i="1"/>
  <c r="O977" i="1" s="1"/>
  <c r="P977" i="1" s="1"/>
  <c r="L976" i="1"/>
  <c r="O976" i="1" s="1"/>
  <c r="P976" i="1" s="1"/>
  <c r="L975" i="1"/>
  <c r="O975" i="1" s="1"/>
  <c r="P975" i="1" s="1"/>
  <c r="L974" i="1"/>
  <c r="O974" i="1" s="1"/>
  <c r="P974" i="1" s="1"/>
  <c r="L973" i="1"/>
  <c r="O973" i="1" s="1"/>
  <c r="P973" i="1" s="1"/>
  <c r="L972" i="1"/>
  <c r="O972" i="1" s="1"/>
  <c r="P972" i="1" s="1"/>
  <c r="L971" i="1"/>
  <c r="O971" i="1" s="1"/>
  <c r="P971" i="1" s="1"/>
  <c r="L970" i="1"/>
  <c r="O970" i="1" s="1"/>
  <c r="P970" i="1" s="1"/>
  <c r="L969" i="1"/>
  <c r="O969" i="1" s="1"/>
  <c r="P969" i="1" s="1"/>
  <c r="L968" i="1"/>
  <c r="O968" i="1" s="1"/>
  <c r="P968" i="1" s="1"/>
  <c r="L967" i="1"/>
  <c r="O967" i="1" s="1"/>
  <c r="P967" i="1" s="1"/>
  <c r="L966" i="1"/>
  <c r="O966" i="1" s="1"/>
  <c r="P966" i="1" s="1"/>
  <c r="L965" i="1"/>
  <c r="O965" i="1" s="1"/>
  <c r="P965" i="1" s="1"/>
  <c r="L964" i="1"/>
  <c r="O964" i="1" s="1"/>
  <c r="P964" i="1" s="1"/>
  <c r="L963" i="1"/>
  <c r="O963" i="1" s="1"/>
  <c r="P963" i="1" s="1"/>
  <c r="L962" i="1"/>
  <c r="O962" i="1" s="1"/>
  <c r="P962" i="1" s="1"/>
  <c r="L961" i="1"/>
  <c r="O961" i="1" s="1"/>
  <c r="P961" i="1" s="1"/>
  <c r="L960" i="1"/>
  <c r="O960" i="1" s="1"/>
  <c r="P960" i="1" s="1"/>
  <c r="L959" i="1"/>
  <c r="O959" i="1" s="1"/>
  <c r="P959" i="1" s="1"/>
  <c r="L958" i="1"/>
  <c r="O958" i="1" s="1"/>
  <c r="P958" i="1" s="1"/>
  <c r="L957" i="1"/>
  <c r="O957" i="1" s="1"/>
  <c r="P957" i="1" s="1"/>
  <c r="L956" i="1"/>
  <c r="O956" i="1" s="1"/>
  <c r="P956" i="1" s="1"/>
  <c r="L955" i="1"/>
  <c r="O955" i="1" s="1"/>
  <c r="P955" i="1" s="1"/>
  <c r="L954" i="1"/>
  <c r="O954" i="1" s="1"/>
  <c r="P954" i="1" s="1"/>
  <c r="L953" i="1"/>
  <c r="O953" i="1" s="1"/>
  <c r="P953" i="1" s="1"/>
  <c r="L952" i="1"/>
  <c r="O952" i="1" s="1"/>
  <c r="P952" i="1" s="1"/>
  <c r="L951" i="1"/>
  <c r="O951" i="1" s="1"/>
  <c r="P951" i="1" s="1"/>
  <c r="L950" i="1"/>
  <c r="O950" i="1" s="1"/>
  <c r="P950" i="1" s="1"/>
  <c r="L949" i="1"/>
  <c r="O949" i="1" s="1"/>
  <c r="P949" i="1" s="1"/>
  <c r="L948" i="1"/>
  <c r="O948" i="1" s="1"/>
  <c r="P948" i="1" s="1"/>
  <c r="L947" i="1"/>
  <c r="O947" i="1" s="1"/>
  <c r="P947" i="1" s="1"/>
  <c r="L946" i="1"/>
  <c r="O946" i="1" s="1"/>
  <c r="P946" i="1" s="1"/>
  <c r="L945" i="1"/>
  <c r="O945" i="1" s="1"/>
  <c r="P945" i="1" s="1"/>
  <c r="L944" i="1"/>
  <c r="O944" i="1" s="1"/>
  <c r="P944" i="1" s="1"/>
  <c r="L943" i="1"/>
  <c r="O943" i="1" s="1"/>
  <c r="P943" i="1" s="1"/>
  <c r="L942" i="1"/>
  <c r="O942" i="1" s="1"/>
  <c r="P942" i="1" s="1"/>
  <c r="L941" i="1"/>
  <c r="O941" i="1" s="1"/>
  <c r="P941" i="1" s="1"/>
  <c r="L940" i="1"/>
  <c r="O940" i="1" s="1"/>
  <c r="P940" i="1" s="1"/>
  <c r="L938" i="1"/>
  <c r="O938" i="1" s="1"/>
  <c r="P938" i="1" s="1"/>
  <c r="L937" i="1"/>
  <c r="O937" i="1" s="1"/>
  <c r="P937" i="1" s="1"/>
  <c r="L936" i="1"/>
  <c r="O936" i="1" s="1"/>
  <c r="P936" i="1" s="1"/>
  <c r="L935" i="1"/>
  <c r="O935" i="1" s="1"/>
  <c r="P935" i="1" s="1"/>
  <c r="L934" i="1"/>
  <c r="O934" i="1" s="1"/>
  <c r="P934" i="1" s="1"/>
  <c r="L933" i="1"/>
  <c r="O933" i="1" s="1"/>
  <c r="P933" i="1" s="1"/>
  <c r="L932" i="1"/>
  <c r="O932" i="1" s="1"/>
  <c r="P932" i="1" s="1"/>
  <c r="L931" i="1"/>
  <c r="O931" i="1" s="1"/>
  <c r="P931" i="1" s="1"/>
  <c r="L930" i="1"/>
  <c r="O930" i="1" s="1"/>
  <c r="P930" i="1" s="1"/>
  <c r="L929" i="1"/>
  <c r="O929" i="1" s="1"/>
  <c r="P929" i="1" s="1"/>
  <c r="L928" i="1"/>
  <c r="O928" i="1" s="1"/>
  <c r="P928" i="1" s="1"/>
  <c r="L927" i="1"/>
  <c r="O927" i="1" s="1"/>
  <c r="P927" i="1" s="1"/>
  <c r="L926" i="1"/>
  <c r="O926" i="1" s="1"/>
  <c r="P926" i="1" s="1"/>
  <c r="L925" i="1"/>
  <c r="O925" i="1" s="1"/>
  <c r="P925" i="1" s="1"/>
  <c r="L924" i="1"/>
  <c r="O924" i="1" s="1"/>
  <c r="P924" i="1" s="1"/>
  <c r="L923" i="1"/>
  <c r="O923" i="1" s="1"/>
  <c r="P923" i="1" s="1"/>
  <c r="L922" i="1"/>
  <c r="O922" i="1" s="1"/>
  <c r="P922" i="1" s="1"/>
  <c r="L921" i="1"/>
  <c r="O921" i="1" s="1"/>
  <c r="P921" i="1" s="1"/>
  <c r="L920" i="1"/>
  <c r="O920" i="1" s="1"/>
  <c r="P920" i="1" s="1"/>
  <c r="L919" i="1"/>
  <c r="O919" i="1" s="1"/>
  <c r="P919" i="1" s="1"/>
  <c r="L918" i="1"/>
  <c r="O918" i="1" s="1"/>
  <c r="P918" i="1" s="1"/>
  <c r="L917" i="1"/>
  <c r="O917" i="1" s="1"/>
  <c r="P917" i="1" s="1"/>
  <c r="L916" i="1"/>
  <c r="O916" i="1" s="1"/>
  <c r="P916" i="1" s="1"/>
  <c r="L915" i="1"/>
  <c r="O915" i="1" s="1"/>
  <c r="P915" i="1" s="1"/>
  <c r="L914" i="1"/>
  <c r="O914" i="1" s="1"/>
  <c r="P914" i="1" s="1"/>
  <c r="L913" i="1"/>
  <c r="O913" i="1" s="1"/>
  <c r="P913" i="1" s="1"/>
  <c r="L906" i="1"/>
  <c r="O906" i="1" s="1"/>
  <c r="P906" i="1" s="1"/>
  <c r="L905" i="1"/>
  <c r="O905" i="1" s="1"/>
  <c r="P905" i="1" s="1"/>
  <c r="L904" i="1"/>
  <c r="O904" i="1" s="1"/>
  <c r="P904" i="1" s="1"/>
  <c r="L903" i="1"/>
  <c r="O903" i="1" s="1"/>
  <c r="P903" i="1" s="1"/>
  <c r="L902" i="1"/>
  <c r="O902" i="1" s="1"/>
  <c r="P902" i="1" s="1"/>
  <c r="L901" i="1"/>
  <c r="O901" i="1" s="1"/>
  <c r="P901" i="1" s="1"/>
  <c r="L900" i="1"/>
  <c r="O900" i="1" s="1"/>
  <c r="P900" i="1" s="1"/>
  <c r="L899" i="1"/>
  <c r="O899" i="1" s="1"/>
  <c r="P899" i="1" s="1"/>
  <c r="L898" i="1"/>
  <c r="O898" i="1" s="1"/>
  <c r="P898" i="1" s="1"/>
  <c r="L897" i="1"/>
  <c r="O897" i="1" s="1"/>
  <c r="P897" i="1" s="1"/>
  <c r="L895" i="1"/>
  <c r="O895" i="1" s="1"/>
  <c r="P895" i="1" s="1"/>
  <c r="L894" i="1"/>
  <c r="O894" i="1" s="1"/>
  <c r="P894" i="1" s="1"/>
  <c r="L891" i="1"/>
  <c r="O891" i="1" s="1"/>
  <c r="P891" i="1" s="1"/>
  <c r="L890" i="1"/>
  <c r="O890" i="1" s="1"/>
  <c r="P890" i="1" s="1"/>
  <c r="L889" i="1"/>
  <c r="O889" i="1" s="1"/>
  <c r="P889" i="1" s="1"/>
  <c r="L888" i="1"/>
  <c r="O888" i="1" s="1"/>
  <c r="P888" i="1" s="1"/>
  <c r="L887" i="1"/>
  <c r="O887" i="1" s="1"/>
  <c r="P887" i="1" s="1"/>
  <c r="L886" i="1"/>
  <c r="O886" i="1" s="1"/>
  <c r="P886" i="1" s="1"/>
  <c r="L885" i="1"/>
  <c r="O885" i="1" s="1"/>
  <c r="P885" i="1" s="1"/>
  <c r="L884" i="1"/>
  <c r="O884" i="1" s="1"/>
  <c r="P884" i="1" s="1"/>
  <c r="L883" i="1"/>
  <c r="O883" i="1" s="1"/>
  <c r="P883" i="1" s="1"/>
  <c r="L882" i="1"/>
  <c r="O882" i="1" s="1"/>
  <c r="G882" i="1"/>
  <c r="L881" i="1"/>
  <c r="O881" i="1" s="1"/>
  <c r="P881" i="1" s="1"/>
  <c r="L880" i="1"/>
  <c r="O880" i="1" s="1"/>
  <c r="P880" i="1" s="1"/>
  <c r="L879" i="1"/>
  <c r="O879" i="1" s="1"/>
  <c r="P879" i="1" s="1"/>
  <c r="L878" i="1"/>
  <c r="O878" i="1" s="1"/>
  <c r="P878" i="1" s="1"/>
  <c r="L877" i="1"/>
  <c r="O877" i="1" s="1"/>
  <c r="P877" i="1" s="1"/>
  <c r="L876" i="1"/>
  <c r="O876" i="1" s="1"/>
  <c r="P876" i="1" s="1"/>
  <c r="L875" i="1"/>
  <c r="O875" i="1" s="1"/>
  <c r="P875" i="1" s="1"/>
  <c r="L874" i="1"/>
  <c r="O874" i="1" s="1"/>
  <c r="P874" i="1" s="1"/>
  <c r="L873" i="1"/>
  <c r="O873" i="1" s="1"/>
  <c r="P873" i="1" s="1"/>
  <c r="L872" i="1"/>
  <c r="O872" i="1" s="1"/>
  <c r="G872" i="1"/>
  <c r="L871" i="1"/>
  <c r="O871" i="1" s="1"/>
  <c r="G871" i="1"/>
  <c r="L870" i="1"/>
  <c r="O870" i="1" s="1"/>
  <c r="P870" i="1" s="1"/>
  <c r="L869" i="1"/>
  <c r="O869" i="1" s="1"/>
  <c r="P869" i="1" s="1"/>
  <c r="L868" i="1"/>
  <c r="O868" i="1" s="1"/>
  <c r="P868" i="1" s="1"/>
  <c r="L867" i="1"/>
  <c r="O867" i="1" s="1"/>
  <c r="P867" i="1" s="1"/>
  <c r="L866" i="1"/>
  <c r="O866" i="1" s="1"/>
  <c r="P866" i="1" s="1"/>
  <c r="L865" i="1"/>
  <c r="O865" i="1" s="1"/>
  <c r="P865" i="1" s="1"/>
  <c r="L864" i="1"/>
  <c r="O864" i="1" s="1"/>
  <c r="P864" i="1" s="1"/>
  <c r="L863" i="1"/>
  <c r="O863" i="1" s="1"/>
  <c r="P863" i="1" s="1"/>
  <c r="L862" i="1"/>
  <c r="O862" i="1" s="1"/>
  <c r="P862" i="1" s="1"/>
  <c r="L861" i="1"/>
  <c r="O861" i="1" s="1"/>
  <c r="P861" i="1" s="1"/>
  <c r="L860" i="1"/>
  <c r="O860" i="1" s="1"/>
  <c r="P860" i="1" s="1"/>
  <c r="L859" i="1"/>
  <c r="O859" i="1" s="1"/>
  <c r="P859" i="1" s="1"/>
  <c r="L858" i="1"/>
  <c r="O858" i="1" s="1"/>
  <c r="P858" i="1" s="1"/>
  <c r="L857" i="1"/>
  <c r="O857" i="1" s="1"/>
  <c r="P857" i="1" s="1"/>
  <c r="L856" i="1"/>
  <c r="O856" i="1" s="1"/>
  <c r="P856" i="1" s="1"/>
  <c r="L855" i="1"/>
  <c r="O855" i="1" s="1"/>
  <c r="P855" i="1" s="1"/>
  <c r="L854" i="1"/>
  <c r="O854" i="1" s="1"/>
  <c r="P854" i="1" s="1"/>
  <c r="L853" i="1"/>
  <c r="O853" i="1" s="1"/>
  <c r="P853" i="1" s="1"/>
  <c r="L852" i="1"/>
  <c r="O852" i="1" s="1"/>
  <c r="P852" i="1" s="1"/>
  <c r="L851" i="1"/>
  <c r="O851" i="1" s="1"/>
  <c r="P851" i="1" s="1"/>
  <c r="L850" i="1"/>
  <c r="O850" i="1" s="1"/>
  <c r="P850" i="1" s="1"/>
  <c r="L849" i="1"/>
  <c r="O849" i="1" s="1"/>
  <c r="P849" i="1" s="1"/>
  <c r="L848" i="1"/>
  <c r="O848" i="1" s="1"/>
  <c r="P848" i="1" s="1"/>
  <c r="L847" i="1"/>
  <c r="O847" i="1" s="1"/>
  <c r="P847" i="1" s="1"/>
  <c r="L846" i="1"/>
  <c r="O846" i="1" s="1"/>
  <c r="P846" i="1" s="1"/>
  <c r="L845" i="1"/>
  <c r="O845" i="1" s="1"/>
  <c r="P845" i="1" s="1"/>
  <c r="L844" i="1"/>
  <c r="O844" i="1" s="1"/>
  <c r="P844" i="1" s="1"/>
  <c r="L843" i="1"/>
  <c r="O843" i="1" s="1"/>
  <c r="P843" i="1" s="1"/>
  <c r="L842" i="1"/>
  <c r="O842" i="1" s="1"/>
  <c r="P842" i="1" s="1"/>
  <c r="L841" i="1"/>
  <c r="O841" i="1" s="1"/>
  <c r="P841" i="1" s="1"/>
  <c r="L840" i="1"/>
  <c r="O840" i="1" s="1"/>
  <c r="P840" i="1" s="1"/>
  <c r="L839" i="1"/>
  <c r="O839" i="1" s="1"/>
  <c r="P839" i="1" s="1"/>
  <c r="L838" i="1"/>
  <c r="O838" i="1" s="1"/>
  <c r="P838" i="1" s="1"/>
  <c r="L837" i="1"/>
  <c r="O837" i="1" s="1"/>
  <c r="P837" i="1" s="1"/>
  <c r="L836" i="1"/>
  <c r="O836" i="1" s="1"/>
  <c r="P836" i="1" s="1"/>
  <c r="L835" i="1"/>
  <c r="O835" i="1" s="1"/>
  <c r="P835" i="1" s="1"/>
  <c r="L834" i="1"/>
  <c r="O834" i="1" s="1"/>
  <c r="P834" i="1" s="1"/>
  <c r="L833" i="1"/>
  <c r="O833" i="1" s="1"/>
  <c r="P833" i="1" s="1"/>
  <c r="L832" i="1"/>
  <c r="O832" i="1" s="1"/>
  <c r="P832" i="1" s="1"/>
  <c r="L831" i="1"/>
  <c r="O831" i="1" s="1"/>
  <c r="P831" i="1" s="1"/>
  <c r="L830" i="1"/>
  <c r="O830" i="1" s="1"/>
  <c r="P830" i="1" s="1"/>
  <c r="L829" i="1"/>
  <c r="O829" i="1" s="1"/>
  <c r="P829" i="1" s="1"/>
  <c r="L828" i="1"/>
  <c r="O828" i="1" s="1"/>
  <c r="P828" i="1" s="1"/>
  <c r="L827" i="1"/>
  <c r="O827" i="1" s="1"/>
  <c r="P827" i="1" s="1"/>
  <c r="L826" i="1"/>
  <c r="O826" i="1" s="1"/>
  <c r="P826" i="1" s="1"/>
  <c r="L825" i="1"/>
  <c r="O825" i="1" s="1"/>
  <c r="P825" i="1" s="1"/>
  <c r="L824" i="1"/>
  <c r="O824" i="1" s="1"/>
  <c r="P824" i="1" s="1"/>
  <c r="L823" i="1"/>
  <c r="O823" i="1" s="1"/>
  <c r="P823" i="1" s="1"/>
  <c r="L822" i="1"/>
  <c r="O822" i="1" s="1"/>
  <c r="P822" i="1" s="1"/>
  <c r="L821" i="1"/>
  <c r="O821" i="1" s="1"/>
  <c r="P821" i="1" s="1"/>
  <c r="L820" i="1"/>
  <c r="O820" i="1" s="1"/>
  <c r="P820" i="1" s="1"/>
  <c r="L819" i="1"/>
  <c r="O819" i="1" s="1"/>
  <c r="P819" i="1" s="1"/>
  <c r="L818" i="1"/>
  <c r="O818" i="1" s="1"/>
  <c r="P818" i="1" s="1"/>
  <c r="L817" i="1"/>
  <c r="O817" i="1" s="1"/>
  <c r="P817" i="1" s="1"/>
  <c r="L816" i="1"/>
  <c r="O816" i="1" s="1"/>
  <c r="P816" i="1" s="1"/>
  <c r="L815" i="1"/>
  <c r="O815" i="1" s="1"/>
  <c r="P815" i="1" s="1"/>
  <c r="L814" i="1"/>
  <c r="O814" i="1" s="1"/>
  <c r="P814" i="1" s="1"/>
  <c r="L813" i="1"/>
  <c r="O813" i="1" s="1"/>
  <c r="P813" i="1" s="1"/>
  <c r="L812" i="1"/>
  <c r="O812" i="1" s="1"/>
  <c r="P812" i="1" s="1"/>
  <c r="L811" i="1"/>
  <c r="O811" i="1" s="1"/>
  <c r="P811" i="1" s="1"/>
  <c r="L810" i="1"/>
  <c r="O810" i="1" s="1"/>
  <c r="P810" i="1" s="1"/>
  <c r="L809" i="1"/>
  <c r="O809" i="1" s="1"/>
  <c r="P809" i="1" s="1"/>
  <c r="L808" i="1"/>
  <c r="O808" i="1" s="1"/>
  <c r="P808" i="1" s="1"/>
  <c r="L807" i="1"/>
  <c r="O807" i="1" s="1"/>
  <c r="P807" i="1" s="1"/>
  <c r="L806" i="1"/>
  <c r="O806" i="1" s="1"/>
  <c r="P806" i="1" s="1"/>
  <c r="L805" i="1"/>
  <c r="O805" i="1" s="1"/>
  <c r="P805" i="1" s="1"/>
  <c r="L804" i="1"/>
  <c r="O804" i="1" s="1"/>
  <c r="P804" i="1" s="1"/>
  <c r="L803" i="1"/>
  <c r="O803" i="1" s="1"/>
  <c r="P803" i="1" s="1"/>
  <c r="L802" i="1"/>
  <c r="O802" i="1" s="1"/>
  <c r="P802" i="1" s="1"/>
  <c r="L801" i="1"/>
  <c r="O801" i="1" s="1"/>
  <c r="P801" i="1" s="1"/>
  <c r="L800" i="1"/>
  <c r="O800" i="1" s="1"/>
  <c r="P800" i="1" s="1"/>
  <c r="L799" i="1"/>
  <c r="O799" i="1" s="1"/>
  <c r="P799" i="1" s="1"/>
  <c r="L798" i="1"/>
  <c r="O798" i="1" s="1"/>
  <c r="P798" i="1" s="1"/>
  <c r="L797" i="1"/>
  <c r="O797" i="1" s="1"/>
  <c r="P797" i="1" s="1"/>
  <c r="L796" i="1"/>
  <c r="O796" i="1" s="1"/>
  <c r="P796" i="1" s="1"/>
  <c r="L795" i="1"/>
  <c r="O795" i="1" s="1"/>
  <c r="P795" i="1" s="1"/>
  <c r="L794" i="1"/>
  <c r="O794" i="1" s="1"/>
  <c r="P794" i="1" s="1"/>
  <c r="L793" i="1"/>
  <c r="O793" i="1" s="1"/>
  <c r="P793" i="1" s="1"/>
  <c r="L792" i="1"/>
  <c r="O792" i="1" s="1"/>
  <c r="P792" i="1" s="1"/>
  <c r="L791" i="1"/>
  <c r="O791" i="1" s="1"/>
  <c r="P791" i="1" s="1"/>
  <c r="L790" i="1"/>
  <c r="O790" i="1" s="1"/>
  <c r="P790" i="1" s="1"/>
  <c r="L789" i="1"/>
  <c r="O789" i="1" s="1"/>
  <c r="P789" i="1" s="1"/>
  <c r="L788" i="1"/>
  <c r="O788" i="1" s="1"/>
  <c r="P788" i="1" s="1"/>
  <c r="L787" i="1"/>
  <c r="O787" i="1" s="1"/>
  <c r="P787" i="1" s="1"/>
  <c r="L786" i="1"/>
  <c r="O786" i="1" s="1"/>
  <c r="P786" i="1" s="1"/>
  <c r="L785" i="1"/>
  <c r="O785" i="1" s="1"/>
  <c r="P785" i="1" s="1"/>
  <c r="L784" i="1"/>
  <c r="O784" i="1" s="1"/>
  <c r="P784" i="1" s="1"/>
  <c r="L783" i="1"/>
  <c r="O783" i="1" s="1"/>
  <c r="P783" i="1" s="1"/>
  <c r="L782" i="1"/>
  <c r="O782" i="1" s="1"/>
  <c r="P782" i="1" s="1"/>
  <c r="L781" i="1"/>
  <c r="O781" i="1" s="1"/>
  <c r="P781" i="1" s="1"/>
  <c r="L780" i="1"/>
  <c r="O780" i="1" s="1"/>
  <c r="P780" i="1" s="1"/>
  <c r="L779" i="1"/>
  <c r="O779" i="1" s="1"/>
  <c r="P779" i="1" s="1"/>
  <c r="L778" i="1"/>
  <c r="O778" i="1" s="1"/>
  <c r="P778" i="1" s="1"/>
  <c r="L777" i="1"/>
  <c r="O777" i="1" s="1"/>
  <c r="P777" i="1" s="1"/>
  <c r="L776" i="1"/>
  <c r="O776" i="1" s="1"/>
  <c r="P776" i="1" s="1"/>
  <c r="L775" i="1"/>
  <c r="O775" i="1" s="1"/>
  <c r="P775" i="1" s="1"/>
  <c r="L774" i="1"/>
  <c r="O774" i="1" s="1"/>
  <c r="P774" i="1" s="1"/>
  <c r="L773" i="1"/>
  <c r="O773" i="1" s="1"/>
  <c r="P773" i="1" s="1"/>
  <c r="L772" i="1"/>
  <c r="O772" i="1" s="1"/>
  <c r="P772" i="1" s="1"/>
  <c r="L771" i="1"/>
  <c r="O771" i="1" s="1"/>
  <c r="P771" i="1" s="1"/>
  <c r="L770" i="1"/>
  <c r="O770" i="1" s="1"/>
  <c r="P770" i="1" s="1"/>
  <c r="L769" i="1"/>
  <c r="O769" i="1" s="1"/>
  <c r="P769" i="1" s="1"/>
  <c r="L768" i="1"/>
  <c r="O768" i="1" s="1"/>
  <c r="P768" i="1" s="1"/>
  <c r="L767" i="1"/>
  <c r="O767" i="1" s="1"/>
  <c r="P767" i="1" s="1"/>
  <c r="L766" i="1"/>
  <c r="O766" i="1" s="1"/>
  <c r="P766" i="1" s="1"/>
  <c r="L765" i="1"/>
  <c r="O765" i="1" s="1"/>
  <c r="P765" i="1" s="1"/>
  <c r="L764" i="1"/>
  <c r="O764" i="1" s="1"/>
  <c r="P764" i="1" s="1"/>
  <c r="L763" i="1"/>
  <c r="O763" i="1" s="1"/>
  <c r="P763" i="1" s="1"/>
  <c r="L762" i="1"/>
  <c r="O762" i="1" s="1"/>
  <c r="P762" i="1" s="1"/>
  <c r="L761" i="1"/>
  <c r="O761" i="1" s="1"/>
  <c r="P761" i="1" s="1"/>
  <c r="L755" i="1"/>
  <c r="O755" i="1" s="1"/>
  <c r="P755" i="1" s="1"/>
  <c r="L754" i="1"/>
  <c r="O754" i="1" s="1"/>
  <c r="P754" i="1" s="1"/>
  <c r="L752" i="1"/>
  <c r="O752" i="1" s="1"/>
  <c r="P752" i="1" s="1"/>
  <c r="L751" i="1"/>
  <c r="O751" i="1" s="1"/>
  <c r="P751" i="1" s="1"/>
  <c r="L750" i="1"/>
  <c r="O750" i="1" s="1"/>
  <c r="P750" i="1" s="1"/>
  <c r="L749" i="1"/>
  <c r="O749" i="1" s="1"/>
  <c r="P749" i="1" s="1"/>
  <c r="L748" i="1"/>
  <c r="O748" i="1" s="1"/>
  <c r="P748" i="1" s="1"/>
  <c r="L747" i="1"/>
  <c r="O747" i="1" s="1"/>
  <c r="P747" i="1" s="1"/>
  <c r="L746" i="1"/>
  <c r="O746" i="1" s="1"/>
  <c r="P746" i="1" s="1"/>
  <c r="L745" i="1"/>
  <c r="O745" i="1" s="1"/>
  <c r="P745" i="1" s="1"/>
  <c r="L744" i="1"/>
  <c r="O744" i="1" s="1"/>
  <c r="P744" i="1" s="1"/>
  <c r="L743" i="1"/>
  <c r="O743" i="1" s="1"/>
  <c r="P743" i="1" s="1"/>
  <c r="L742" i="1"/>
  <c r="O742" i="1" s="1"/>
  <c r="P742" i="1" s="1"/>
  <c r="L741" i="1"/>
  <c r="O741" i="1" s="1"/>
  <c r="P741" i="1" s="1"/>
  <c r="L740" i="1"/>
  <c r="O740" i="1" s="1"/>
  <c r="P740" i="1" s="1"/>
  <c r="L739" i="1"/>
  <c r="O739" i="1" s="1"/>
  <c r="P739" i="1" s="1"/>
  <c r="L738" i="1"/>
  <c r="O738" i="1" s="1"/>
  <c r="P738" i="1" s="1"/>
  <c r="L737" i="1"/>
  <c r="O737" i="1" s="1"/>
  <c r="P737" i="1" s="1"/>
  <c r="L736" i="1"/>
  <c r="O736" i="1" s="1"/>
  <c r="P736" i="1" s="1"/>
  <c r="L734" i="1"/>
  <c r="O734" i="1" s="1"/>
  <c r="P734" i="1" s="1"/>
  <c r="L733" i="1"/>
  <c r="O733" i="1" s="1"/>
  <c r="P733" i="1" s="1"/>
  <c r="L732" i="1"/>
  <c r="O732" i="1" s="1"/>
  <c r="P732" i="1" s="1"/>
  <c r="L731" i="1"/>
  <c r="O731" i="1" s="1"/>
  <c r="P731" i="1" s="1"/>
  <c r="L730" i="1"/>
  <c r="O730" i="1" s="1"/>
  <c r="P730" i="1" s="1"/>
  <c r="L729" i="1"/>
  <c r="O729" i="1" s="1"/>
  <c r="P729" i="1" s="1"/>
  <c r="L728" i="1"/>
  <c r="O728" i="1" s="1"/>
  <c r="P728" i="1" s="1"/>
  <c r="L727" i="1"/>
  <c r="O727" i="1" s="1"/>
  <c r="P727" i="1" s="1"/>
  <c r="L726" i="1"/>
  <c r="O726" i="1" s="1"/>
  <c r="P726" i="1" s="1"/>
  <c r="L725" i="1"/>
  <c r="O725" i="1" s="1"/>
  <c r="P725" i="1" s="1"/>
  <c r="L724" i="1"/>
  <c r="O724" i="1" s="1"/>
  <c r="P724" i="1" s="1"/>
  <c r="L723" i="1"/>
  <c r="O723" i="1" s="1"/>
  <c r="P723" i="1" s="1"/>
  <c r="L722" i="1"/>
  <c r="O722" i="1" s="1"/>
  <c r="P722" i="1" s="1"/>
  <c r="L721" i="1"/>
  <c r="O721" i="1" s="1"/>
  <c r="P721" i="1" s="1"/>
  <c r="L718" i="1"/>
  <c r="O718" i="1" s="1"/>
  <c r="P718" i="1" s="1"/>
  <c r="L717" i="1"/>
  <c r="O717" i="1" s="1"/>
  <c r="P717" i="1" s="1"/>
  <c r="L716" i="1"/>
  <c r="O716" i="1" s="1"/>
  <c r="P716" i="1" s="1"/>
  <c r="L715" i="1"/>
  <c r="O715" i="1" s="1"/>
  <c r="P715" i="1" s="1"/>
  <c r="L714" i="1"/>
  <c r="O714" i="1" s="1"/>
  <c r="P714" i="1" s="1"/>
  <c r="L713" i="1"/>
  <c r="O713" i="1" s="1"/>
  <c r="P713" i="1" s="1"/>
  <c r="L712" i="1"/>
  <c r="O712" i="1" s="1"/>
  <c r="P712" i="1" s="1"/>
  <c r="L711" i="1"/>
  <c r="O711" i="1" s="1"/>
  <c r="P711" i="1" s="1"/>
  <c r="L710" i="1"/>
  <c r="O710" i="1" s="1"/>
  <c r="P710" i="1" s="1"/>
  <c r="L709" i="1"/>
  <c r="O709" i="1" s="1"/>
  <c r="P709" i="1" s="1"/>
  <c r="L708" i="1"/>
  <c r="O708" i="1" s="1"/>
  <c r="P708" i="1" s="1"/>
  <c r="L707" i="1"/>
  <c r="O707" i="1" s="1"/>
  <c r="P707" i="1" s="1"/>
  <c r="L706" i="1"/>
  <c r="O706" i="1" s="1"/>
  <c r="P706" i="1" s="1"/>
  <c r="L705" i="1"/>
  <c r="O705" i="1" s="1"/>
  <c r="P705" i="1" s="1"/>
  <c r="L704" i="1"/>
  <c r="O704" i="1" s="1"/>
  <c r="P704" i="1" s="1"/>
  <c r="L703" i="1"/>
  <c r="O703" i="1" s="1"/>
  <c r="P703" i="1" s="1"/>
  <c r="L702" i="1"/>
  <c r="O702" i="1" s="1"/>
  <c r="P702" i="1" s="1"/>
  <c r="L701" i="1"/>
  <c r="O701" i="1" s="1"/>
  <c r="P701" i="1" s="1"/>
  <c r="L700" i="1"/>
  <c r="O700" i="1" s="1"/>
  <c r="P700" i="1" s="1"/>
  <c r="L699" i="1"/>
  <c r="O699" i="1" s="1"/>
  <c r="P699" i="1" s="1"/>
  <c r="L698" i="1"/>
  <c r="O698" i="1" s="1"/>
  <c r="P698" i="1" s="1"/>
  <c r="L697" i="1"/>
  <c r="O697" i="1" s="1"/>
  <c r="P697" i="1" s="1"/>
  <c r="L696" i="1"/>
  <c r="O696" i="1" s="1"/>
  <c r="P696" i="1" s="1"/>
  <c r="L695" i="1"/>
  <c r="O695" i="1" s="1"/>
  <c r="P695" i="1" s="1"/>
  <c r="L694" i="1"/>
  <c r="O694" i="1" s="1"/>
  <c r="P694" i="1" s="1"/>
  <c r="L693" i="1"/>
  <c r="O693" i="1" s="1"/>
  <c r="P693" i="1" s="1"/>
  <c r="L692" i="1"/>
  <c r="O692" i="1" s="1"/>
  <c r="P692" i="1" s="1"/>
  <c r="L690" i="1"/>
  <c r="O690" i="1" s="1"/>
  <c r="P690" i="1" s="1"/>
  <c r="L689" i="1"/>
  <c r="O689" i="1" s="1"/>
  <c r="P689" i="1" s="1"/>
  <c r="L688" i="1"/>
  <c r="O688" i="1" s="1"/>
  <c r="P688" i="1" s="1"/>
  <c r="L687" i="1"/>
  <c r="O687" i="1" s="1"/>
  <c r="G687" i="1"/>
  <c r="L686" i="1"/>
  <c r="O686" i="1" s="1"/>
  <c r="P686" i="1" s="1"/>
  <c r="L685" i="1"/>
  <c r="O685" i="1" s="1"/>
  <c r="P685" i="1" s="1"/>
  <c r="L684" i="1"/>
  <c r="L683" i="1"/>
  <c r="L682" i="1"/>
  <c r="O682" i="1" s="1"/>
  <c r="P682" i="1" s="1"/>
  <c r="L681" i="1"/>
  <c r="L680" i="1"/>
  <c r="O680" i="1" s="1"/>
  <c r="P680" i="1" s="1"/>
  <c r="L679" i="1"/>
  <c r="O679" i="1" s="1"/>
  <c r="P679" i="1" s="1"/>
  <c r="L678" i="1"/>
  <c r="O678" i="1" s="1"/>
  <c r="P678" i="1" s="1"/>
  <c r="L677" i="1"/>
  <c r="O677" i="1" s="1"/>
  <c r="P677" i="1" s="1"/>
  <c r="L676" i="1"/>
  <c r="O676" i="1" s="1"/>
  <c r="P676" i="1" s="1"/>
  <c r="L675" i="1"/>
  <c r="O675" i="1" s="1"/>
  <c r="P675" i="1" s="1"/>
  <c r="L674" i="1"/>
  <c r="O674" i="1" s="1"/>
  <c r="P674" i="1" s="1"/>
  <c r="L673" i="1"/>
  <c r="O673" i="1" s="1"/>
  <c r="P673" i="1" s="1"/>
  <c r="L672" i="1"/>
  <c r="O672" i="1" s="1"/>
  <c r="P672" i="1" s="1"/>
  <c r="L671" i="1"/>
  <c r="L670" i="1"/>
  <c r="L669" i="1"/>
  <c r="O669" i="1" s="1"/>
  <c r="P669" i="1" s="1"/>
  <c r="L668" i="1"/>
  <c r="O668" i="1" s="1"/>
  <c r="P668" i="1" s="1"/>
  <c r="L667" i="1"/>
  <c r="O667" i="1" s="1"/>
  <c r="P667" i="1" s="1"/>
  <c r="L666" i="1"/>
  <c r="O666" i="1" s="1"/>
  <c r="P666" i="1" s="1"/>
  <c r="L665" i="1"/>
  <c r="O665" i="1" s="1"/>
  <c r="P665" i="1" s="1"/>
  <c r="L664" i="1"/>
  <c r="O664" i="1" s="1"/>
  <c r="P664" i="1" s="1"/>
  <c r="L663" i="1"/>
  <c r="O663" i="1" s="1"/>
  <c r="P663" i="1" s="1"/>
  <c r="L662" i="1"/>
  <c r="O662" i="1" s="1"/>
  <c r="P662" i="1" s="1"/>
  <c r="L661" i="1"/>
  <c r="O661" i="1" s="1"/>
  <c r="P661" i="1" s="1"/>
  <c r="L660" i="1"/>
  <c r="O660" i="1" s="1"/>
  <c r="P660" i="1" s="1"/>
  <c r="L659" i="1"/>
  <c r="O659" i="1" s="1"/>
  <c r="P659" i="1" s="1"/>
  <c r="L658" i="1"/>
  <c r="O658" i="1" s="1"/>
  <c r="P658" i="1" s="1"/>
  <c r="L657" i="1"/>
  <c r="O657" i="1" s="1"/>
  <c r="P657" i="1" s="1"/>
  <c r="L656" i="1"/>
  <c r="O656" i="1" s="1"/>
  <c r="P656" i="1" s="1"/>
  <c r="L655" i="1"/>
  <c r="O655" i="1" s="1"/>
  <c r="P655" i="1" s="1"/>
  <c r="L654" i="1"/>
  <c r="O654" i="1" s="1"/>
  <c r="P654" i="1" s="1"/>
  <c r="L653" i="1"/>
  <c r="O653" i="1" s="1"/>
  <c r="P653" i="1" s="1"/>
  <c r="L652" i="1"/>
  <c r="O652" i="1" s="1"/>
  <c r="P652" i="1" s="1"/>
  <c r="L651" i="1"/>
  <c r="O651" i="1" s="1"/>
  <c r="P651" i="1" s="1"/>
  <c r="L650" i="1"/>
  <c r="O650" i="1" s="1"/>
  <c r="P650" i="1" s="1"/>
  <c r="L645" i="1"/>
  <c r="O645" i="1" s="1"/>
  <c r="P645" i="1" s="1"/>
  <c r="L644" i="1"/>
  <c r="O644" i="1" s="1"/>
  <c r="P644" i="1" s="1"/>
  <c r="L643" i="1"/>
  <c r="O643" i="1" s="1"/>
  <c r="P643" i="1" s="1"/>
  <c r="L641" i="1"/>
  <c r="O641" i="1" s="1"/>
  <c r="P641" i="1" s="1"/>
  <c r="L640" i="1"/>
  <c r="O640" i="1" s="1"/>
  <c r="L639" i="1"/>
  <c r="O639" i="1" s="1"/>
  <c r="L636" i="1"/>
  <c r="O636" i="1" s="1"/>
  <c r="L635" i="1"/>
  <c r="O635" i="1" s="1"/>
  <c r="L634" i="1"/>
  <c r="O634" i="1" s="1"/>
  <c r="L633" i="1"/>
  <c r="O633" i="1" s="1"/>
  <c r="L632" i="1"/>
  <c r="O632" i="1" s="1"/>
  <c r="L631" i="1"/>
  <c r="O631" i="1" s="1"/>
  <c r="L630" i="1"/>
  <c r="O630" i="1" s="1"/>
  <c r="L618" i="1"/>
  <c r="O618" i="1" s="1"/>
  <c r="P618" i="1" s="1"/>
  <c r="L616" i="1"/>
  <c r="O616" i="1" s="1"/>
  <c r="G616" i="1"/>
  <c r="L615" i="1"/>
  <c r="O615" i="1" s="1"/>
  <c r="G615" i="1"/>
  <c r="L614" i="1"/>
  <c r="O614" i="1" s="1"/>
  <c r="G614" i="1"/>
  <c r="L613" i="1"/>
  <c r="O613" i="1" s="1"/>
  <c r="P613" i="1" s="1"/>
  <c r="L612" i="1"/>
  <c r="O612" i="1" s="1"/>
  <c r="G612" i="1"/>
  <c r="L611" i="1"/>
  <c r="O611" i="1" s="1"/>
  <c r="G611" i="1"/>
  <c r="L610" i="1"/>
  <c r="O610" i="1" s="1"/>
  <c r="G610" i="1"/>
  <c r="L609" i="1"/>
  <c r="O609" i="1" s="1"/>
  <c r="P609" i="1" s="1"/>
  <c r="L608" i="1"/>
  <c r="O608" i="1" s="1"/>
  <c r="P608" i="1" s="1"/>
  <c r="L607" i="1"/>
  <c r="O607" i="1" s="1"/>
  <c r="P607" i="1" s="1"/>
  <c r="L606" i="1"/>
  <c r="O606" i="1" s="1"/>
  <c r="P606" i="1" s="1"/>
  <c r="L605" i="1"/>
  <c r="O605" i="1" s="1"/>
  <c r="P605" i="1" s="1"/>
  <c r="L604" i="1"/>
  <c r="O604" i="1" s="1"/>
  <c r="P604" i="1" s="1"/>
  <c r="L603" i="1"/>
  <c r="O603" i="1" s="1"/>
  <c r="P603" i="1" s="1"/>
  <c r="L602" i="1"/>
  <c r="O602" i="1" s="1"/>
  <c r="P602" i="1" s="1"/>
  <c r="L601" i="1"/>
  <c r="O601" i="1" s="1"/>
  <c r="P601" i="1" s="1"/>
  <c r="L600" i="1"/>
  <c r="O600" i="1" s="1"/>
  <c r="P600" i="1" s="1"/>
  <c r="L599" i="1"/>
  <c r="O599" i="1" s="1"/>
  <c r="P599" i="1" s="1"/>
  <c r="L598" i="1"/>
  <c r="O598" i="1" s="1"/>
  <c r="P598" i="1" s="1"/>
  <c r="L597" i="1"/>
  <c r="O597" i="1" s="1"/>
  <c r="P597" i="1" s="1"/>
  <c r="L596" i="1"/>
  <c r="O596" i="1" s="1"/>
  <c r="P596" i="1" s="1"/>
  <c r="L595" i="1"/>
  <c r="O595" i="1" s="1"/>
  <c r="P595" i="1" s="1"/>
  <c r="L594" i="1"/>
  <c r="O594" i="1" s="1"/>
  <c r="P594" i="1" s="1"/>
  <c r="L593" i="1"/>
  <c r="O593" i="1" s="1"/>
  <c r="P593" i="1" s="1"/>
  <c r="L592" i="1"/>
  <c r="O592" i="1" s="1"/>
  <c r="P592" i="1" s="1"/>
  <c r="L591" i="1"/>
  <c r="O591" i="1" s="1"/>
  <c r="P591" i="1" s="1"/>
  <c r="L590" i="1"/>
  <c r="O590" i="1" s="1"/>
  <c r="P590" i="1" s="1"/>
  <c r="L589" i="1"/>
  <c r="O589" i="1" s="1"/>
  <c r="P589" i="1" s="1"/>
  <c r="L588" i="1"/>
  <c r="O588" i="1" s="1"/>
  <c r="P588" i="1" s="1"/>
  <c r="L587" i="1"/>
  <c r="O587" i="1" s="1"/>
  <c r="P587" i="1" s="1"/>
  <c r="L586" i="1"/>
  <c r="O586" i="1" s="1"/>
  <c r="P586" i="1" s="1"/>
  <c r="L585" i="1"/>
  <c r="O585" i="1" s="1"/>
  <c r="P585" i="1" s="1"/>
  <c r="L580" i="1"/>
  <c r="L579" i="1"/>
  <c r="L578" i="1"/>
  <c r="O578" i="1" s="1"/>
  <c r="L488" i="1"/>
  <c r="O488" i="1" s="1"/>
  <c r="P488" i="1" s="1"/>
  <c r="L486" i="1"/>
  <c r="O486" i="1" s="1"/>
  <c r="P486" i="1" s="1"/>
  <c r="L473" i="1"/>
  <c r="O473" i="1" s="1"/>
  <c r="P473" i="1" s="1"/>
  <c r="L511" i="1"/>
  <c r="O511" i="1" s="1"/>
  <c r="P511" i="1" s="1"/>
  <c r="L510" i="1"/>
  <c r="O510" i="1" s="1"/>
  <c r="P510" i="1" s="1"/>
  <c r="L509" i="1"/>
  <c r="O509" i="1" s="1"/>
  <c r="P509" i="1" s="1"/>
  <c r="L508" i="1"/>
  <c r="O508" i="1" s="1"/>
  <c r="P508" i="1" s="1"/>
  <c r="L507" i="1"/>
  <c r="O507" i="1" s="1"/>
  <c r="P507" i="1" s="1"/>
  <c r="L506" i="1"/>
  <c r="O506" i="1" s="1"/>
  <c r="P506" i="1" s="1"/>
  <c r="L505" i="1"/>
  <c r="O505" i="1" s="1"/>
  <c r="P505" i="1" s="1"/>
  <c r="L504" i="1"/>
  <c r="O504" i="1" s="1"/>
  <c r="P504" i="1" s="1"/>
  <c r="L176" i="1"/>
  <c r="O176" i="1" s="1"/>
  <c r="P176" i="1" s="1"/>
  <c r="L175" i="1"/>
  <c r="O175" i="1" s="1"/>
  <c r="P175" i="1" s="1"/>
  <c r="L177" i="1"/>
  <c r="O177" i="1" s="1"/>
  <c r="P177" i="1" s="1"/>
  <c r="L513" i="1"/>
  <c r="O513" i="1" s="1"/>
  <c r="P513" i="1" s="1"/>
  <c r="L525" i="1"/>
  <c r="O525" i="1" s="1"/>
  <c r="P525" i="1" s="1"/>
  <c r="L524" i="1"/>
  <c r="O524" i="1" s="1"/>
  <c r="P524" i="1" s="1"/>
  <c r="L522" i="1"/>
  <c r="O522" i="1" s="1"/>
  <c r="P522" i="1" s="1"/>
  <c r="L523" i="1"/>
  <c r="O523" i="1" s="1"/>
  <c r="P523" i="1" s="1"/>
  <c r="L520" i="1"/>
  <c r="O520" i="1" s="1"/>
  <c r="P520" i="1" s="1"/>
  <c r="L519" i="1"/>
  <c r="O519" i="1" s="1"/>
  <c r="P519" i="1" s="1"/>
  <c r="L518" i="1"/>
  <c r="O518" i="1" s="1"/>
  <c r="P518" i="1" s="1"/>
  <c r="L517" i="1"/>
  <c r="O517" i="1" s="1"/>
  <c r="P517" i="1" s="1"/>
  <c r="L516" i="1"/>
  <c r="O516" i="1" s="1"/>
  <c r="P516" i="1" s="1"/>
  <c r="L515" i="1"/>
  <c r="O515" i="1" s="1"/>
  <c r="P515" i="1" s="1"/>
  <c r="L532" i="1"/>
  <c r="O532" i="1" s="1"/>
  <c r="P532" i="1" s="1"/>
  <c r="L530" i="1"/>
  <c r="O530" i="1" s="1"/>
  <c r="P530" i="1" s="1"/>
  <c r="L545" i="1"/>
  <c r="O545" i="1" s="1"/>
  <c r="P545" i="1" s="1"/>
  <c r="L573" i="1"/>
  <c r="O573" i="1" s="1"/>
  <c r="L572" i="1"/>
  <c r="O572" i="1" s="1"/>
  <c r="L571" i="1"/>
  <c r="O571" i="1" s="1"/>
  <c r="L569" i="1"/>
  <c r="O569" i="1" s="1"/>
  <c r="P569" i="1" s="1"/>
  <c r="L568" i="1"/>
  <c r="O568" i="1" s="1"/>
  <c r="P568" i="1" s="1"/>
  <c r="L567" i="1"/>
  <c r="O567" i="1" s="1"/>
  <c r="P567" i="1" s="1"/>
  <c r="L566" i="1"/>
  <c r="O566" i="1" s="1"/>
  <c r="P566" i="1" s="1"/>
  <c r="L565" i="1"/>
  <c r="O565" i="1" s="1"/>
  <c r="P565" i="1" s="1"/>
  <c r="L564" i="1"/>
  <c r="O564" i="1" s="1"/>
  <c r="P564" i="1" s="1"/>
  <c r="L563" i="1"/>
  <c r="O563" i="1" s="1"/>
  <c r="P563" i="1" s="1"/>
  <c r="L562" i="1"/>
  <c r="O562" i="1" s="1"/>
  <c r="P562" i="1" s="1"/>
  <c r="L561" i="1"/>
  <c r="O561" i="1" s="1"/>
  <c r="L560" i="1"/>
  <c r="O560" i="1" s="1"/>
  <c r="L559" i="1"/>
  <c r="O559" i="1" s="1"/>
  <c r="L558" i="1"/>
  <c r="O558" i="1" s="1"/>
  <c r="L553" i="1"/>
  <c r="O553" i="1" s="1"/>
  <c r="L552" i="1"/>
  <c r="O552" i="1" s="1"/>
  <c r="L551" i="1"/>
  <c r="O551" i="1" s="1"/>
  <c r="L550" i="1"/>
  <c r="O550" i="1" s="1"/>
  <c r="P550" i="1" s="1"/>
  <c r="L548" i="1"/>
  <c r="O548" i="1" s="1"/>
  <c r="P548" i="1" s="1"/>
  <c r="L531" i="1"/>
  <c r="O531" i="1" s="1"/>
  <c r="P531" i="1" s="1"/>
  <c r="L529" i="1"/>
  <c r="O529" i="1" s="1"/>
  <c r="P529" i="1" s="1"/>
  <c r="L528" i="1"/>
  <c r="O528" i="1" s="1"/>
  <c r="P528" i="1" s="1"/>
  <c r="P1250" i="1" l="1"/>
  <c r="P1189" i="1"/>
  <c r="O670" i="1"/>
  <c r="P670" i="1" s="1"/>
  <c r="O683" i="1"/>
  <c r="P683" i="1" s="1"/>
  <c r="P614" i="1"/>
  <c r="P616" i="1"/>
  <c r="O671" i="1"/>
  <c r="P671" i="1" s="1"/>
  <c r="O681" i="1"/>
  <c r="P681" i="1" s="1"/>
  <c r="O684" i="1"/>
  <c r="P684" i="1" s="1"/>
  <c r="P646" i="1"/>
  <c r="P882" i="1"/>
  <c r="P687" i="1"/>
  <c r="P871" i="1"/>
  <c r="P1039" i="1"/>
  <c r="P1049" i="1"/>
  <c r="P872" i="1"/>
  <c r="P610" i="1"/>
  <c r="P611" i="1"/>
  <c r="P612" i="1"/>
  <c r="P615" i="1"/>
  <c r="P541" i="1"/>
  <c r="L440" i="1"/>
  <c r="O440" i="1" s="1"/>
  <c r="P440" i="1" s="1"/>
  <c r="L439" i="1"/>
  <c r="O439" i="1" s="1"/>
  <c r="P439" i="1" s="1"/>
  <c r="L438" i="1"/>
  <c r="O438" i="1" s="1"/>
  <c r="P438" i="1" s="1"/>
  <c r="L437" i="1"/>
  <c r="O437" i="1" s="1"/>
  <c r="P437" i="1" s="1"/>
  <c r="L436" i="1"/>
  <c r="O436" i="1" s="1"/>
  <c r="P436" i="1" s="1"/>
  <c r="L461" i="1"/>
  <c r="O461" i="1" s="1"/>
  <c r="P461" i="1" s="1"/>
  <c r="L460" i="1"/>
  <c r="O460" i="1" s="1"/>
  <c r="P460" i="1" s="1"/>
  <c r="L459" i="1"/>
  <c r="O459" i="1" s="1"/>
  <c r="P459" i="1" s="1"/>
  <c r="L458" i="1"/>
  <c r="O458" i="1" s="1"/>
  <c r="P458" i="1" s="1"/>
  <c r="L457" i="1"/>
  <c r="O457" i="1" s="1"/>
  <c r="P457" i="1" s="1"/>
  <c r="L456" i="1"/>
  <c r="O456" i="1" s="1"/>
  <c r="P456" i="1" s="1"/>
  <c r="L455" i="1"/>
  <c r="O455" i="1" s="1"/>
  <c r="P455" i="1" s="1"/>
  <c r="L453" i="1"/>
  <c r="O453" i="1" s="1"/>
  <c r="P453" i="1" s="1"/>
  <c r="L452" i="1"/>
  <c r="O452" i="1" s="1"/>
  <c r="P452" i="1" s="1"/>
  <c r="L451" i="1"/>
  <c r="O451" i="1" s="1"/>
  <c r="P451" i="1" s="1"/>
  <c r="L450" i="1"/>
  <c r="O450" i="1" s="1"/>
  <c r="P450" i="1" s="1"/>
  <c r="L449" i="1"/>
  <c r="O449" i="1" s="1"/>
  <c r="P449" i="1" s="1"/>
  <c r="L448" i="1"/>
  <c r="O448" i="1" s="1"/>
  <c r="P448" i="1" s="1"/>
  <c r="L447" i="1"/>
  <c r="O447" i="1" s="1"/>
  <c r="P447" i="1" s="1"/>
  <c r="L446" i="1"/>
  <c r="O446" i="1" s="1"/>
  <c r="P446" i="1" s="1"/>
  <c r="L445" i="1"/>
  <c r="O445" i="1" s="1"/>
  <c r="P445" i="1" s="1"/>
  <c r="L444" i="1"/>
  <c r="O444" i="1" s="1"/>
  <c r="P444" i="1" s="1"/>
  <c r="L443" i="1"/>
  <c r="O443" i="1" s="1"/>
  <c r="P443" i="1" s="1"/>
  <c r="L442" i="1"/>
  <c r="O442" i="1" s="1"/>
  <c r="P442" i="1" s="1"/>
  <c r="L375" i="1"/>
  <c r="O375" i="1" s="1"/>
  <c r="P375" i="1" s="1"/>
  <c r="L374" i="1"/>
  <c r="O374" i="1" s="1"/>
  <c r="P374" i="1" s="1"/>
  <c r="L373" i="1"/>
  <c r="O373" i="1" s="1"/>
  <c r="P373" i="1" s="1"/>
  <c r="L372" i="1"/>
  <c r="O372" i="1" s="1"/>
  <c r="P372" i="1" s="1"/>
  <c r="L371" i="1"/>
  <c r="O371" i="1" s="1"/>
  <c r="P371" i="1" s="1"/>
  <c r="L370" i="1"/>
  <c r="O370" i="1" s="1"/>
  <c r="P370" i="1" s="1"/>
  <c r="L369" i="1"/>
  <c r="O369" i="1" s="1"/>
  <c r="P369" i="1" s="1"/>
  <c r="L368" i="1"/>
  <c r="O368" i="1" s="1"/>
  <c r="P368" i="1" s="1"/>
  <c r="L367" i="1"/>
  <c r="O367" i="1" s="1"/>
  <c r="P367" i="1" s="1"/>
  <c r="L366" i="1"/>
  <c r="O366" i="1" s="1"/>
  <c r="P366" i="1" s="1"/>
  <c r="L365" i="1"/>
  <c r="O365" i="1" s="1"/>
  <c r="P365" i="1" s="1"/>
  <c r="L364" i="1"/>
  <c r="O364" i="1" s="1"/>
  <c r="P364" i="1" s="1"/>
  <c r="L363" i="1"/>
  <c r="O363" i="1" s="1"/>
  <c r="P363" i="1" s="1"/>
  <c r="L362" i="1"/>
  <c r="O362" i="1" s="1"/>
  <c r="P362" i="1" s="1"/>
  <c r="L361" i="1"/>
  <c r="O361" i="1" s="1"/>
  <c r="P361" i="1" s="1"/>
  <c r="L360" i="1"/>
  <c r="O360" i="1" s="1"/>
  <c r="P360" i="1" s="1"/>
  <c r="L359" i="1"/>
  <c r="O359" i="1" s="1"/>
  <c r="P359" i="1" s="1"/>
  <c r="L358" i="1"/>
  <c r="O358" i="1" s="1"/>
  <c r="P358" i="1" s="1"/>
  <c r="L357" i="1"/>
  <c r="O357" i="1" s="1"/>
  <c r="P357" i="1" s="1"/>
  <c r="L356" i="1"/>
  <c r="O356" i="1" s="1"/>
  <c r="P356" i="1" s="1"/>
  <c r="L355" i="1"/>
  <c r="O355" i="1" s="1"/>
  <c r="P355" i="1" s="1"/>
  <c r="L354" i="1"/>
  <c r="O354" i="1" s="1"/>
  <c r="P354" i="1" s="1"/>
  <c r="L353" i="1"/>
  <c r="O353" i="1" s="1"/>
  <c r="P353" i="1" s="1"/>
  <c r="L352" i="1"/>
  <c r="O352" i="1" s="1"/>
  <c r="P352" i="1" s="1"/>
  <c r="L351" i="1"/>
  <c r="O351" i="1" s="1"/>
  <c r="P351" i="1" s="1"/>
  <c r="L350" i="1"/>
  <c r="O350" i="1" s="1"/>
  <c r="P350" i="1" s="1"/>
  <c r="L349" i="1"/>
  <c r="O349" i="1" s="1"/>
  <c r="P349" i="1" s="1"/>
  <c r="L348" i="1"/>
  <c r="O348" i="1" s="1"/>
  <c r="P348" i="1" s="1"/>
  <c r="L347" i="1"/>
  <c r="O347" i="1" s="1"/>
  <c r="P347" i="1" s="1"/>
  <c r="L346" i="1"/>
  <c r="O346" i="1" s="1"/>
  <c r="P346" i="1" s="1"/>
  <c r="L345" i="1"/>
  <c r="O345" i="1" s="1"/>
  <c r="P345" i="1" s="1"/>
  <c r="P909" i="1" l="1"/>
  <c r="P619" i="1"/>
  <c r="P757" i="1"/>
  <c r="P462" i="1"/>
  <c r="L243" i="1" l="1"/>
  <c r="O243" i="1" l="1"/>
  <c r="P243" i="1" s="1"/>
  <c r="L241" i="1"/>
  <c r="O241" i="1" s="1"/>
  <c r="P241" i="1" s="1"/>
  <c r="L242" i="1"/>
  <c r="O242" i="1" s="1"/>
  <c r="P242" i="1" s="1"/>
  <c r="L240" i="1" l="1"/>
  <c r="O240" i="1" s="1"/>
  <c r="P240" i="1" s="1"/>
  <c r="L239" i="1"/>
  <c r="O239" i="1" s="1"/>
  <c r="P239" i="1" s="1"/>
  <c r="L238" i="1"/>
  <c r="O238" i="1" s="1"/>
  <c r="P238" i="1" s="1"/>
  <c r="L237" i="1"/>
  <c r="O237" i="1" s="1"/>
  <c r="P237" i="1" s="1"/>
  <c r="L234" i="1"/>
  <c r="O234" i="1" s="1"/>
  <c r="P234" i="1" s="1"/>
  <c r="L233" i="1"/>
  <c r="O233" i="1" s="1"/>
  <c r="P233" i="1" s="1"/>
  <c r="L232" i="1"/>
  <c r="O232" i="1" s="1"/>
  <c r="P232" i="1" s="1"/>
  <c r="L231" i="1"/>
  <c r="O231" i="1" s="1"/>
  <c r="P231" i="1" s="1"/>
  <c r="L230" i="1"/>
  <c r="O230" i="1" s="1"/>
  <c r="P230" i="1" s="1"/>
  <c r="L229" i="1"/>
  <c r="O229" i="1" s="1"/>
  <c r="P229" i="1" s="1"/>
  <c r="L228" i="1"/>
  <c r="O228" i="1" s="1"/>
  <c r="P228" i="1" s="1"/>
  <c r="L227" i="1"/>
  <c r="O227" i="1" s="1"/>
  <c r="P227" i="1" s="1"/>
  <c r="L226" i="1"/>
  <c r="O226" i="1" s="1"/>
  <c r="P226" i="1" s="1"/>
  <c r="L225" i="1"/>
  <c r="O225" i="1" s="1"/>
  <c r="P225" i="1" s="1"/>
  <c r="L213" i="1"/>
  <c r="O213" i="1" s="1"/>
  <c r="P213" i="1" s="1"/>
  <c r="L217" i="1"/>
  <c r="O217" i="1" s="1"/>
  <c r="P217" i="1" s="1"/>
  <c r="L216" i="1"/>
  <c r="O216" i="1" s="1"/>
  <c r="P216" i="1" s="1"/>
  <c r="L215" i="1"/>
  <c r="O215" i="1" s="1"/>
  <c r="P215" i="1" s="1"/>
  <c r="L214" i="1"/>
  <c r="O214" i="1" s="1"/>
  <c r="P214" i="1" s="1"/>
  <c r="L384" i="1" l="1"/>
  <c r="L385" i="1"/>
  <c r="O385" i="1" s="1"/>
  <c r="P385" i="1" s="1"/>
  <c r="G89" i="1" l="1"/>
  <c r="L382" i="1"/>
  <c r="O382" i="1" s="1"/>
  <c r="P382" i="1" s="1"/>
  <c r="L386" i="1"/>
  <c r="O386" i="1" s="1"/>
  <c r="P386" i="1" s="1"/>
  <c r="L383" i="1"/>
  <c r="O383" i="1" s="1"/>
  <c r="P383" i="1" s="1"/>
  <c r="L166" i="1"/>
  <c r="O166" i="1" s="1"/>
  <c r="P166" i="1" s="1"/>
  <c r="L165" i="1"/>
  <c r="O165" i="1" s="1"/>
  <c r="P165" i="1" s="1"/>
  <c r="L164" i="1"/>
  <c r="O164" i="1" s="1"/>
  <c r="P164" i="1" s="1"/>
  <c r="L163" i="1"/>
  <c r="O163" i="1" s="1"/>
  <c r="P163" i="1" s="1"/>
  <c r="L191" i="1"/>
  <c r="O191" i="1" s="1"/>
  <c r="P191" i="1" s="1"/>
  <c r="L98" i="1"/>
  <c r="O98" i="1" s="1"/>
  <c r="P98" i="1" s="1"/>
  <c r="L97" i="1"/>
  <c r="O97" i="1" s="1"/>
  <c r="P97" i="1" s="1"/>
  <c r="L96" i="1"/>
  <c r="O96" i="1" s="1"/>
  <c r="P96" i="1" s="1"/>
  <c r="L95" i="1"/>
  <c r="O95" i="1" s="1"/>
  <c r="P95" i="1" s="1"/>
  <c r="L326" i="1"/>
  <c r="O326" i="1" s="1"/>
  <c r="P326" i="1" s="1"/>
  <c r="B89" i="1" l="1"/>
  <c r="B97" i="1"/>
  <c r="B101" i="1"/>
  <c r="B105" i="1"/>
  <c r="B113" i="1"/>
  <c r="B117" i="1"/>
  <c r="B121" i="1"/>
  <c r="B125" i="1"/>
  <c r="B133" i="1"/>
  <c r="B137" i="1"/>
  <c r="B141" i="1"/>
  <c r="B145" i="1"/>
  <c r="B149" i="1"/>
  <c r="B153" i="1"/>
  <c r="B157" i="1"/>
  <c r="B165" i="1"/>
  <c r="B173" i="1"/>
  <c r="B177" i="1"/>
  <c r="B181" i="1"/>
  <c r="B193" i="1"/>
  <c r="B197" i="1"/>
  <c r="B201" i="1"/>
  <c r="B205" i="1"/>
  <c r="B213" i="1"/>
  <c r="B217" i="1"/>
  <c r="B221" i="1"/>
  <c r="B225" i="1"/>
  <c r="B229" i="1"/>
  <c r="B233" i="1"/>
  <c r="B237" i="1"/>
  <c r="B241" i="1"/>
  <c r="B245" i="1"/>
  <c r="B249" i="1"/>
  <c r="B253" i="1"/>
  <c r="B257" i="1"/>
  <c r="B261" i="1"/>
  <c r="B269" i="1"/>
  <c r="B273" i="1"/>
  <c r="B277" i="1"/>
  <c r="B281" i="1"/>
  <c r="B285" i="1"/>
  <c r="B289" i="1"/>
  <c r="B297" i="1"/>
  <c r="B301" i="1"/>
  <c r="B309" i="1"/>
  <c r="B313" i="1"/>
  <c r="B321" i="1"/>
  <c r="B325" i="1"/>
  <c r="B329" i="1"/>
  <c r="B333" i="1"/>
  <c r="B345" i="1"/>
  <c r="B349" i="1"/>
  <c r="B353" i="1"/>
  <c r="B357" i="1"/>
  <c r="B361" i="1"/>
  <c r="B365" i="1"/>
  <c r="B369" i="1"/>
  <c r="B373" i="1"/>
  <c r="B385" i="1"/>
  <c r="B401" i="1"/>
  <c r="B409" i="1"/>
  <c r="B417" i="1"/>
  <c r="B421" i="1"/>
  <c r="B429" i="1"/>
  <c r="B433" i="1"/>
  <c r="B437" i="1"/>
  <c r="B445" i="1"/>
  <c r="B449" i="1"/>
  <c r="B453" i="1"/>
  <c r="B457" i="1"/>
  <c r="B461" i="1"/>
  <c r="B469" i="1"/>
  <c r="B473" i="1"/>
  <c r="B477" i="1"/>
  <c r="B481" i="1"/>
  <c r="B505" i="1"/>
  <c r="B509" i="1"/>
  <c r="B513" i="1"/>
  <c r="B517" i="1"/>
  <c r="B521" i="1"/>
  <c r="B525" i="1"/>
  <c r="B529" i="1"/>
  <c r="B537" i="1"/>
  <c r="B545" i="1"/>
  <c r="B553" i="1"/>
  <c r="B98" i="1"/>
  <c r="B102" i="1"/>
  <c r="B106" i="1"/>
  <c r="B110" i="1"/>
  <c r="B118" i="1"/>
  <c r="B122" i="1"/>
  <c r="B126" i="1"/>
  <c r="B130" i="1"/>
  <c r="B138" i="1"/>
  <c r="B142" i="1"/>
  <c r="B146" i="1"/>
  <c r="B150" i="1"/>
  <c r="B154" i="1"/>
  <c r="B158" i="1"/>
  <c r="B162" i="1"/>
  <c r="B166" i="1"/>
  <c r="B190" i="1"/>
  <c r="B194" i="1"/>
  <c r="B198" i="1"/>
  <c r="B202" i="1"/>
  <c r="B214" i="1"/>
  <c r="B218" i="1"/>
  <c r="B222" i="1"/>
  <c r="B226" i="1"/>
  <c r="B230" i="1"/>
  <c r="B234" i="1"/>
  <c r="B238" i="1"/>
  <c r="B242" i="1"/>
  <c r="B246" i="1"/>
  <c r="B250" i="1"/>
  <c r="B254" i="1"/>
  <c r="B258" i="1"/>
  <c r="B266" i="1"/>
  <c r="B270" i="1"/>
  <c r="B294" i="1"/>
  <c r="B298" i="1"/>
  <c r="B306" i="1"/>
  <c r="B310" i="1"/>
  <c r="B318" i="1"/>
  <c r="B322" i="1"/>
  <c r="B326" i="1"/>
  <c r="B334" i="1"/>
  <c r="B338" i="1"/>
  <c r="B342" i="1"/>
  <c r="B346" i="1"/>
  <c r="B350" i="1"/>
  <c r="B354" i="1"/>
  <c r="B358" i="1"/>
  <c r="B362" i="1"/>
  <c r="B366" i="1"/>
  <c r="B370" i="1"/>
  <c r="B374" i="1"/>
  <c r="B382" i="1"/>
  <c r="B386" i="1"/>
  <c r="B390" i="1"/>
  <c r="B394" i="1"/>
  <c r="B398" i="1"/>
  <c r="B406" i="1"/>
  <c r="B414" i="1"/>
  <c r="B430" i="1"/>
  <c r="B434" i="1"/>
  <c r="B438" i="1"/>
  <c r="B442" i="1"/>
  <c r="B446" i="1"/>
  <c r="B450" i="1"/>
  <c r="B458" i="1"/>
  <c r="B466" i="1"/>
  <c r="B470" i="1"/>
  <c r="B486" i="1"/>
  <c r="B490" i="1"/>
  <c r="B494" i="1"/>
  <c r="B498" i="1"/>
  <c r="B502" i="1"/>
  <c r="B506" i="1"/>
  <c r="B510" i="1"/>
  <c r="B518" i="1"/>
  <c r="B522" i="1"/>
  <c r="B526" i="1"/>
  <c r="B530" i="1"/>
  <c r="B534" i="1"/>
  <c r="B538" i="1"/>
  <c r="B546" i="1"/>
  <c r="B550" i="1"/>
  <c r="B554" i="1"/>
  <c r="B95" i="1"/>
  <c r="B103" i="1"/>
  <c r="B107" i="1"/>
  <c r="B111" i="1"/>
  <c r="B115" i="1"/>
  <c r="B123" i="1"/>
  <c r="B127" i="1"/>
  <c r="B131" i="1"/>
  <c r="B135" i="1"/>
  <c r="B155" i="1"/>
  <c r="B159" i="1"/>
  <c r="B163" i="1"/>
  <c r="B175" i="1"/>
  <c r="B183" i="1"/>
  <c r="B191" i="1"/>
  <c r="B195" i="1"/>
  <c r="B203" i="1"/>
  <c r="B207" i="1"/>
  <c r="B215" i="1"/>
  <c r="B219" i="1"/>
  <c r="B223" i="1"/>
  <c r="B227" i="1"/>
  <c r="B231" i="1"/>
  <c r="B235" i="1"/>
  <c r="B239" i="1"/>
  <c r="B243" i="1"/>
  <c r="B247" i="1"/>
  <c r="B251" i="1"/>
  <c r="B255" i="1"/>
  <c r="B263" i="1"/>
  <c r="B267" i="1"/>
  <c r="B275" i="1"/>
  <c r="B279" i="1"/>
  <c r="B283" i="1"/>
  <c r="B287" i="1"/>
  <c r="B291" i="1"/>
  <c r="B295" i="1"/>
  <c r="B303" i="1"/>
  <c r="B307" i="1"/>
  <c r="B315" i="1"/>
  <c r="B319" i="1"/>
  <c r="B327" i="1"/>
  <c r="B331" i="1"/>
  <c r="B343" i="1"/>
  <c r="B347" i="1"/>
  <c r="B351" i="1"/>
  <c r="B355" i="1"/>
  <c r="B359" i="1"/>
  <c r="B363" i="1"/>
  <c r="B367" i="1"/>
  <c r="B371" i="1"/>
  <c r="B375" i="1"/>
  <c r="B383" i="1"/>
  <c r="B403" i="1"/>
  <c r="B411" i="1"/>
  <c r="B180" i="1"/>
  <c r="B192" i="1"/>
  <c r="B220" i="1"/>
  <c r="B236" i="1"/>
  <c r="B252" i="1"/>
  <c r="B336" i="1"/>
  <c r="B356" i="1"/>
  <c r="B372" i="1"/>
  <c r="B392" i="1"/>
  <c r="B404" i="1"/>
  <c r="B416" i="1"/>
  <c r="B432" i="1"/>
  <c r="B440" i="1"/>
  <c r="B447" i="1"/>
  <c r="B460" i="1"/>
  <c r="B483" i="1"/>
  <c r="B488" i="1"/>
  <c r="B504" i="1"/>
  <c r="B519" i="1"/>
  <c r="B540" i="1"/>
  <c r="B551" i="1"/>
  <c r="B561" i="1"/>
  <c r="B565" i="1"/>
  <c r="B569" i="1"/>
  <c r="B573" i="1"/>
  <c r="B585" i="1"/>
  <c r="B589" i="1"/>
  <c r="B593" i="1"/>
  <c r="B597" i="1"/>
  <c r="B601" i="1"/>
  <c r="B605" i="1"/>
  <c r="B609" i="1"/>
  <c r="B613" i="1"/>
  <c r="B633" i="1"/>
  <c r="B641" i="1"/>
  <c r="B645" i="1"/>
  <c r="B653" i="1"/>
  <c r="B657" i="1"/>
  <c r="B661" i="1"/>
  <c r="B665" i="1"/>
  <c r="B669" i="1"/>
  <c r="B673" i="1"/>
  <c r="B677" i="1"/>
  <c r="B681" i="1"/>
  <c r="B685" i="1"/>
  <c r="B689" i="1"/>
  <c r="B693" i="1"/>
  <c r="B697" i="1"/>
  <c r="B701" i="1"/>
  <c r="B705" i="1"/>
  <c r="B709" i="1"/>
  <c r="B713" i="1"/>
  <c r="B717" i="1"/>
  <c r="B721" i="1"/>
  <c r="B725" i="1"/>
  <c r="B729" i="1"/>
  <c r="B733" i="1"/>
  <c r="B737" i="1"/>
  <c r="B741" i="1"/>
  <c r="B745" i="1"/>
  <c r="B749" i="1"/>
  <c r="B761" i="1"/>
  <c r="B765" i="1"/>
  <c r="B769" i="1"/>
  <c r="B773" i="1"/>
  <c r="B777" i="1"/>
  <c r="B781" i="1"/>
  <c r="B785" i="1"/>
  <c r="B789" i="1"/>
  <c r="B793" i="1"/>
  <c r="B797" i="1"/>
  <c r="B801" i="1"/>
  <c r="B805" i="1"/>
  <c r="B96" i="1"/>
  <c r="B108" i="1"/>
  <c r="B116" i="1"/>
  <c r="B128" i="1"/>
  <c r="B136" i="1"/>
  <c r="B144" i="1"/>
  <c r="B152" i="1"/>
  <c r="B164" i="1"/>
  <c r="B176" i="1"/>
  <c r="B224" i="1"/>
  <c r="B240" i="1"/>
  <c r="B256" i="1"/>
  <c r="B264" i="1"/>
  <c r="B272" i="1"/>
  <c r="B280" i="1"/>
  <c r="B288" i="1"/>
  <c r="B304" i="1"/>
  <c r="B312" i="1"/>
  <c r="B360" i="1"/>
  <c r="B376" i="1"/>
  <c r="B388" i="1"/>
  <c r="B412" i="1"/>
  <c r="B423" i="1"/>
  <c r="B448" i="1"/>
  <c r="B455" i="1"/>
  <c r="B467" i="1"/>
  <c r="B479" i="1"/>
  <c r="B484" i="1"/>
  <c r="B500" i="1"/>
  <c r="B507" i="1"/>
  <c r="B520" i="1"/>
  <c r="B528" i="1"/>
  <c r="B535" i="1"/>
  <c r="B552" i="1"/>
  <c r="B558" i="1"/>
  <c r="B562" i="1"/>
  <c r="B566" i="1"/>
  <c r="B578" i="1"/>
  <c r="B586" i="1"/>
  <c r="B590" i="1"/>
  <c r="B594" i="1"/>
  <c r="B598" i="1"/>
  <c r="B602" i="1"/>
  <c r="B606" i="1"/>
  <c r="B618" i="1"/>
  <c r="B630" i="1"/>
  <c r="B634" i="1"/>
  <c r="B650" i="1"/>
  <c r="B654" i="1"/>
  <c r="B658" i="1"/>
  <c r="B662" i="1"/>
  <c r="B666" i="1"/>
  <c r="B670" i="1"/>
  <c r="B674" i="1"/>
  <c r="B678" i="1"/>
  <c r="B682" i="1"/>
  <c r="B686" i="1"/>
  <c r="B690" i="1"/>
  <c r="B694" i="1"/>
  <c r="B698" i="1"/>
  <c r="B702" i="1"/>
  <c r="B706" i="1"/>
  <c r="B710" i="1"/>
  <c r="B714" i="1"/>
  <c r="B718" i="1"/>
  <c r="B722" i="1"/>
  <c r="B726" i="1"/>
  <c r="B730" i="1"/>
  <c r="B734" i="1"/>
  <c r="B738" i="1"/>
  <c r="B742" i="1"/>
  <c r="B746" i="1"/>
  <c r="B750" i="1"/>
  <c r="B754" i="1"/>
  <c r="B762" i="1"/>
  <c r="B766" i="1"/>
  <c r="B770" i="1"/>
  <c r="B774" i="1"/>
  <c r="B778" i="1"/>
  <c r="B782" i="1"/>
  <c r="B786" i="1"/>
  <c r="B790" i="1"/>
  <c r="B794" i="1"/>
  <c r="B184" i="1"/>
  <c r="B228" i="1"/>
  <c r="B244" i="1"/>
  <c r="B348" i="1"/>
  <c r="B364" i="1"/>
  <c r="B400" i="1"/>
  <c r="B419" i="1"/>
  <c r="B428" i="1"/>
  <c r="B436" i="1"/>
  <c r="B443" i="1"/>
  <c r="B451" i="1"/>
  <c r="B456" i="1"/>
  <c r="B468" i="1"/>
  <c r="B475" i="1"/>
  <c r="B496" i="1"/>
  <c r="B508" i="1"/>
  <c r="B515" i="1"/>
  <c r="B523" i="1"/>
  <c r="B531" i="1"/>
  <c r="B536" i="1"/>
  <c r="B548" i="1"/>
  <c r="B559" i="1"/>
  <c r="B563" i="1"/>
  <c r="B567" i="1"/>
  <c r="B571" i="1"/>
  <c r="B579" i="1"/>
  <c r="B587" i="1"/>
  <c r="B591" i="1"/>
  <c r="B595" i="1"/>
  <c r="B599" i="1"/>
  <c r="B603" i="1"/>
  <c r="B607" i="1"/>
  <c r="B623" i="1"/>
  <c r="B631" i="1"/>
  <c r="B635" i="1"/>
  <c r="B639" i="1"/>
  <c r="B643" i="1"/>
  <c r="B651" i="1"/>
  <c r="B655" i="1"/>
  <c r="B659" i="1"/>
  <c r="B663" i="1"/>
  <c r="B667" i="1"/>
  <c r="B671" i="1"/>
  <c r="B675" i="1"/>
  <c r="B679" i="1"/>
  <c r="B683" i="1"/>
  <c r="B695" i="1"/>
  <c r="B699" i="1"/>
  <c r="B703" i="1"/>
  <c r="B707" i="1"/>
  <c r="B711" i="1"/>
  <c r="B715" i="1"/>
  <c r="B719" i="1"/>
  <c r="B723" i="1"/>
  <c r="B727" i="1"/>
  <c r="B731" i="1"/>
  <c r="B739" i="1"/>
  <c r="B743" i="1"/>
  <c r="B747" i="1"/>
  <c r="B751" i="1"/>
  <c r="B755" i="1"/>
  <c r="B763" i="1"/>
  <c r="B767" i="1"/>
  <c r="B771" i="1"/>
  <c r="B775" i="1"/>
  <c r="B779" i="1"/>
  <c r="B783" i="1"/>
  <c r="B787" i="1"/>
  <c r="B791" i="1"/>
  <c r="B795" i="1"/>
  <c r="B799" i="1"/>
  <c r="B120" i="1"/>
  <c r="B160" i="1"/>
  <c r="B232" i="1"/>
  <c r="B284" i="1"/>
  <c r="B340" i="1"/>
  <c r="B368" i="1"/>
  <c r="B396" i="1"/>
  <c r="B459" i="1"/>
  <c r="B492" i="1"/>
  <c r="B592" i="1"/>
  <c r="B608" i="1"/>
  <c r="B624" i="1"/>
  <c r="B644" i="1"/>
  <c r="B664" i="1"/>
  <c r="B680" i="1"/>
  <c r="B692" i="1"/>
  <c r="B708" i="1"/>
  <c r="B724" i="1"/>
  <c r="B736" i="1"/>
  <c r="B752" i="1"/>
  <c r="B768" i="1"/>
  <c r="B784" i="1"/>
  <c r="B798" i="1"/>
  <c r="B804" i="1"/>
  <c r="B809" i="1"/>
  <c r="B813" i="1"/>
  <c r="B817" i="1"/>
  <c r="B821" i="1"/>
  <c r="B825" i="1"/>
  <c r="B829" i="1"/>
  <c r="B833" i="1"/>
  <c r="B837" i="1"/>
  <c r="B841" i="1"/>
  <c r="B845" i="1"/>
  <c r="B849" i="1"/>
  <c r="B853" i="1"/>
  <c r="B857" i="1"/>
  <c r="B861" i="1"/>
  <c r="B865" i="1"/>
  <c r="B869" i="1"/>
  <c r="B873" i="1"/>
  <c r="B877" i="1"/>
  <c r="B881" i="1"/>
  <c r="B885" i="1"/>
  <c r="B889" i="1"/>
  <c r="B897" i="1"/>
  <c r="B901" i="1"/>
  <c r="B905" i="1"/>
  <c r="B913" i="1"/>
  <c r="B917" i="1"/>
  <c r="B921" i="1"/>
  <c r="B925" i="1"/>
  <c r="B929" i="1"/>
  <c r="B933" i="1"/>
  <c r="B937" i="1"/>
  <c r="B941" i="1"/>
  <c r="B945" i="1"/>
  <c r="B949" i="1"/>
  <c r="B953" i="1"/>
  <c r="B957" i="1"/>
  <c r="B961" i="1"/>
  <c r="B965" i="1"/>
  <c r="B969" i="1"/>
  <c r="B973" i="1"/>
  <c r="B977" i="1"/>
  <c r="B981" i="1"/>
  <c r="B985" i="1"/>
  <c r="B989" i="1"/>
  <c r="B993" i="1"/>
  <c r="B997" i="1"/>
  <c r="B1001" i="1"/>
  <c r="B1005" i="1"/>
  <c r="B1009" i="1"/>
  <c r="B1013" i="1"/>
  <c r="B1017" i="1"/>
  <c r="B1025" i="1"/>
  <c r="B1029" i="1"/>
  <c r="B1033" i="1"/>
  <c r="B1037" i="1"/>
  <c r="B1045" i="1"/>
  <c r="B1053" i="1"/>
  <c r="B1073" i="1"/>
  <c r="B1077" i="1"/>
  <c r="B1081" i="1"/>
  <c r="B1085" i="1"/>
  <c r="B1089" i="1"/>
  <c r="B1101" i="1"/>
  <c r="B1105" i="1"/>
  <c r="B1109" i="1"/>
  <c r="B1113" i="1"/>
  <c r="B1117" i="1"/>
  <c r="B112" i="1"/>
  <c r="B148" i="1"/>
  <c r="B248" i="1"/>
  <c r="B276" i="1"/>
  <c r="B316" i="1"/>
  <c r="B324" i="1"/>
  <c r="B431" i="1"/>
  <c r="B444" i="1"/>
  <c r="B532" i="1"/>
  <c r="B560" i="1"/>
  <c r="B572" i="1"/>
  <c r="B596" i="1"/>
  <c r="B652" i="1"/>
  <c r="B668" i="1"/>
  <c r="B684" i="1"/>
  <c r="B696" i="1"/>
  <c r="B712" i="1"/>
  <c r="B728" i="1"/>
  <c r="B740" i="1"/>
  <c r="B772" i="1"/>
  <c r="B788" i="1"/>
  <c r="B800" i="1"/>
  <c r="B806" i="1"/>
  <c r="B810" i="1"/>
  <c r="B814" i="1"/>
  <c r="B818" i="1"/>
  <c r="B822" i="1"/>
  <c r="B826" i="1"/>
  <c r="B830" i="1"/>
  <c r="B834" i="1"/>
  <c r="B838" i="1"/>
  <c r="B842" i="1"/>
  <c r="B846" i="1"/>
  <c r="B850" i="1"/>
  <c r="B854" i="1"/>
  <c r="B858" i="1"/>
  <c r="B862" i="1"/>
  <c r="B866" i="1"/>
  <c r="B870" i="1"/>
  <c r="B874" i="1"/>
  <c r="B878" i="1"/>
  <c r="B886" i="1"/>
  <c r="B890" i="1"/>
  <c r="B894" i="1"/>
  <c r="B898" i="1"/>
  <c r="B902" i="1"/>
  <c r="B906" i="1"/>
  <c r="B914" i="1"/>
  <c r="B918" i="1"/>
  <c r="B922" i="1"/>
  <c r="B926" i="1"/>
  <c r="B930" i="1"/>
  <c r="B934" i="1"/>
  <c r="B938" i="1"/>
  <c r="B942" i="1"/>
  <c r="B946" i="1"/>
  <c r="B950" i="1"/>
  <c r="B954" i="1"/>
  <c r="B958" i="1"/>
  <c r="B962" i="1"/>
  <c r="B966" i="1"/>
  <c r="B970" i="1"/>
  <c r="B974" i="1"/>
  <c r="B978" i="1"/>
  <c r="B982" i="1"/>
  <c r="B986" i="1"/>
  <c r="B990" i="1"/>
  <c r="B998" i="1"/>
  <c r="B1002" i="1"/>
  <c r="B1006" i="1"/>
  <c r="B1010" i="1"/>
  <c r="B1014" i="1"/>
  <c r="B1018" i="1"/>
  <c r="B1022" i="1"/>
  <c r="B1026" i="1"/>
  <c r="B1030" i="1"/>
  <c r="B1034" i="1"/>
  <c r="B1038" i="1"/>
  <c r="B1046" i="1"/>
  <c r="B1066" i="1"/>
  <c r="B1074" i="1"/>
  <c r="B1078" i="1"/>
  <c r="B1082" i="1"/>
  <c r="B1090" i="1"/>
  <c r="B1094" i="1"/>
  <c r="B1098" i="1"/>
  <c r="B1102" i="1"/>
  <c r="B1106" i="1"/>
  <c r="B1110" i="1"/>
  <c r="B1114" i="1"/>
  <c r="B1118" i="1"/>
  <c r="B100" i="1"/>
  <c r="B140" i="1"/>
  <c r="B384" i="1"/>
  <c r="B408" i="1"/>
  <c r="B452" i="1"/>
  <c r="B516" i="1"/>
  <c r="B564" i="1"/>
  <c r="B580" i="1"/>
  <c r="B600" i="1"/>
  <c r="B632" i="1"/>
  <c r="B640" i="1"/>
  <c r="B656" i="1"/>
  <c r="B672" i="1"/>
  <c r="B688" i="1"/>
  <c r="B700" i="1"/>
  <c r="B716" i="1"/>
  <c r="B732" i="1"/>
  <c r="B744" i="1"/>
  <c r="B756" i="1"/>
  <c r="B776" i="1"/>
  <c r="B792" i="1"/>
  <c r="B802" i="1"/>
  <c r="B807" i="1"/>
  <c r="B811" i="1"/>
  <c r="B815" i="1"/>
  <c r="B819" i="1"/>
  <c r="B823" i="1"/>
  <c r="B827" i="1"/>
  <c r="B831" i="1"/>
  <c r="B835" i="1"/>
  <c r="B839" i="1"/>
  <c r="B843" i="1"/>
  <c r="B847" i="1"/>
  <c r="B851" i="1"/>
  <c r="B855" i="1"/>
  <c r="B859" i="1"/>
  <c r="B863" i="1"/>
  <c r="B867" i="1"/>
  <c r="B875" i="1"/>
  <c r="B879" i="1"/>
  <c r="B883" i="1"/>
  <c r="B887" i="1"/>
  <c r="B891" i="1"/>
  <c r="B895" i="1"/>
  <c r="B899" i="1"/>
  <c r="B903" i="1"/>
  <c r="B915" i="1"/>
  <c r="B919" i="1"/>
  <c r="B923" i="1"/>
  <c r="B927" i="1"/>
  <c r="B931" i="1"/>
  <c r="B935" i="1"/>
  <c r="B943" i="1"/>
  <c r="B947" i="1"/>
  <c r="B951" i="1"/>
  <c r="B955" i="1"/>
  <c r="B959" i="1"/>
  <c r="B963" i="1"/>
  <c r="B967" i="1"/>
  <c r="B971" i="1"/>
  <c r="B975" i="1"/>
  <c r="B979" i="1"/>
  <c r="B987" i="1"/>
  <c r="B991" i="1"/>
  <c r="B995" i="1"/>
  <c r="B1003" i="1"/>
  <c r="B1007" i="1"/>
  <c r="B1011" i="1"/>
  <c r="B1015" i="1"/>
  <c r="B1019" i="1"/>
  <c r="B1031" i="1"/>
  <c r="B1035" i="1"/>
  <c r="B1043" i="1"/>
  <c r="B1047" i="1"/>
  <c r="B1059" i="1"/>
  <c r="B1063" i="1"/>
  <c r="B1075" i="1"/>
  <c r="B1079" i="1"/>
  <c r="B1083" i="1"/>
  <c r="B1087" i="1"/>
  <c r="B1107" i="1"/>
  <c r="B1111" i="1"/>
  <c r="B1115" i="1"/>
  <c r="B132" i="1"/>
  <c r="B524" i="1"/>
  <c r="B604" i="1"/>
  <c r="B676" i="1"/>
  <c r="B780" i="1"/>
  <c r="B812" i="1"/>
  <c r="B828" i="1"/>
  <c r="B844" i="1"/>
  <c r="B860" i="1"/>
  <c r="B876" i="1"/>
  <c r="B892" i="1"/>
  <c r="B904" i="1"/>
  <c r="B920" i="1"/>
  <c r="B936" i="1"/>
  <c r="B948" i="1"/>
  <c r="B964" i="1"/>
  <c r="B980" i="1"/>
  <c r="B992" i="1"/>
  <c r="B1000" i="1"/>
  <c r="B1016" i="1"/>
  <c r="B1024" i="1"/>
  <c r="B1036" i="1"/>
  <c r="B1060" i="1"/>
  <c r="B1084" i="1"/>
  <c r="B1092" i="1"/>
  <c r="B1104" i="1"/>
  <c r="B1119" i="1"/>
  <c r="B1123" i="1"/>
  <c r="B1127" i="1"/>
  <c r="B1131" i="1"/>
  <c r="B1135" i="1"/>
  <c r="B1139" i="1"/>
  <c r="B1143" i="1"/>
  <c r="B1147" i="1"/>
  <c r="B1151" i="1"/>
  <c r="B1155" i="1"/>
  <c r="B1159" i="1"/>
  <c r="B1163" i="1"/>
  <c r="B1167" i="1"/>
  <c r="B1171" i="1"/>
  <c r="B1175" i="1"/>
  <c r="B1181" i="1"/>
  <c r="B1187" i="1"/>
  <c r="B1195" i="1"/>
  <c r="B1199" i="1"/>
  <c r="B1203" i="1"/>
  <c r="B1207" i="1"/>
  <c r="B1211" i="1"/>
  <c r="B1215" i="1"/>
  <c r="B1219" i="1"/>
  <c r="B1223" i="1"/>
  <c r="B1227" i="1"/>
  <c r="B1231" i="1"/>
  <c r="B1235" i="1"/>
  <c r="B1239" i="1"/>
  <c r="B1243" i="1"/>
  <c r="B1247" i="1"/>
  <c r="B1241" i="1"/>
  <c r="B556" i="1"/>
  <c r="B660" i="1"/>
  <c r="B764" i="1"/>
  <c r="B856" i="1"/>
  <c r="B900" i="1"/>
  <c r="B944" i="1"/>
  <c r="B976" i="1"/>
  <c r="B1032" i="1"/>
  <c r="B1122" i="1"/>
  <c r="B1134" i="1"/>
  <c r="B1146" i="1"/>
  <c r="B1158" i="1"/>
  <c r="B1162" i="1"/>
  <c r="B1174" i="1"/>
  <c r="B1206" i="1"/>
  <c r="B1222" i="1"/>
  <c r="B1234" i="1"/>
  <c r="B1246" i="1"/>
  <c r="B172" i="1"/>
  <c r="B200" i="1"/>
  <c r="B216" i="1"/>
  <c r="B292" i="1"/>
  <c r="B300" i="1"/>
  <c r="B439" i="1"/>
  <c r="B511" i="1"/>
  <c r="B568" i="1"/>
  <c r="B748" i="1"/>
  <c r="B796" i="1"/>
  <c r="B816" i="1"/>
  <c r="B832" i="1"/>
  <c r="B848" i="1"/>
  <c r="B864" i="1"/>
  <c r="B880" i="1"/>
  <c r="B924" i="1"/>
  <c r="B952" i="1"/>
  <c r="B968" i="1"/>
  <c r="B1004" i="1"/>
  <c r="B1020" i="1"/>
  <c r="B1044" i="1"/>
  <c r="B1072" i="1"/>
  <c r="B1108" i="1"/>
  <c r="B1120" i="1"/>
  <c r="B1124" i="1"/>
  <c r="B1128" i="1"/>
  <c r="B1132" i="1"/>
  <c r="B1136" i="1"/>
  <c r="B1140" i="1"/>
  <c r="B1144" i="1"/>
  <c r="B1148" i="1"/>
  <c r="B1152" i="1"/>
  <c r="B1156" i="1"/>
  <c r="B1160" i="1"/>
  <c r="B1164" i="1"/>
  <c r="B1168" i="1"/>
  <c r="B1172" i="1"/>
  <c r="B1176" i="1"/>
  <c r="B1184" i="1"/>
  <c r="B1188" i="1"/>
  <c r="B1196" i="1"/>
  <c r="B1200" i="1"/>
  <c r="B1204" i="1"/>
  <c r="B1208" i="1"/>
  <c r="B1212" i="1"/>
  <c r="B1216" i="1"/>
  <c r="B1220" i="1"/>
  <c r="B1228" i="1"/>
  <c r="B1232" i="1"/>
  <c r="B1236" i="1"/>
  <c r="B1240" i="1"/>
  <c r="B1244" i="1"/>
  <c r="B1248" i="1"/>
  <c r="B1237" i="1"/>
  <c r="B1249" i="1"/>
  <c r="B539" i="1"/>
  <c r="B588" i="1"/>
  <c r="B824" i="1"/>
  <c r="B916" i="1"/>
  <c r="B960" i="1"/>
  <c r="B1012" i="1"/>
  <c r="B1096" i="1"/>
  <c r="B1126" i="1"/>
  <c r="B1138" i="1"/>
  <c r="B1150" i="1"/>
  <c r="B1170" i="1"/>
  <c r="B1178" i="1"/>
  <c r="B1194" i="1"/>
  <c r="B1202" i="1"/>
  <c r="B1214" i="1"/>
  <c r="B1226" i="1"/>
  <c r="B1238" i="1"/>
  <c r="B352" i="1"/>
  <c r="B704" i="1"/>
  <c r="B803" i="1"/>
  <c r="B820" i="1"/>
  <c r="B836" i="1"/>
  <c r="B852" i="1"/>
  <c r="B868" i="1"/>
  <c r="B884" i="1"/>
  <c r="B908" i="1"/>
  <c r="B928" i="1"/>
  <c r="B940" i="1"/>
  <c r="B956" i="1"/>
  <c r="B972" i="1"/>
  <c r="B984" i="1"/>
  <c r="B996" i="1"/>
  <c r="B1008" i="1"/>
  <c r="B1028" i="1"/>
  <c r="B1048" i="1"/>
  <c r="B1064" i="1"/>
  <c r="B1076" i="1"/>
  <c r="B1088" i="1"/>
  <c r="B1100" i="1"/>
  <c r="B1112" i="1"/>
  <c r="B1121" i="1"/>
  <c r="B1125" i="1"/>
  <c r="B1129" i="1"/>
  <c r="B1133" i="1"/>
  <c r="B1137" i="1"/>
  <c r="B1141" i="1"/>
  <c r="B1145" i="1"/>
  <c r="B1149" i="1"/>
  <c r="B1153" i="1"/>
  <c r="B1157" i="1"/>
  <c r="B1161" i="1"/>
  <c r="B1165" i="1"/>
  <c r="B1169" i="1"/>
  <c r="B1173" i="1"/>
  <c r="B1177" i="1"/>
  <c r="B1185" i="1"/>
  <c r="B1197" i="1"/>
  <c r="B1201" i="1"/>
  <c r="B1205" i="1"/>
  <c r="B1209" i="1"/>
  <c r="B1213" i="1"/>
  <c r="B1217" i="1"/>
  <c r="B1221" i="1"/>
  <c r="B1225" i="1"/>
  <c r="B1229" i="1"/>
  <c r="B1245" i="1"/>
  <c r="B260" i="1"/>
  <c r="B636" i="1"/>
  <c r="B808" i="1"/>
  <c r="B840" i="1"/>
  <c r="B888" i="1"/>
  <c r="B932" i="1"/>
  <c r="B988" i="1"/>
  <c r="B1130" i="1"/>
  <c r="B1142" i="1"/>
  <c r="B1154" i="1"/>
  <c r="B1166" i="1"/>
  <c r="B1186" i="1"/>
  <c r="B1198" i="1"/>
  <c r="B1210" i="1"/>
  <c r="B1218" i="1"/>
  <c r="B1230" i="1"/>
  <c r="B1242" i="1"/>
  <c r="B1061" i="1"/>
  <c r="B611" i="1"/>
  <c r="B871" i="1"/>
  <c r="B872" i="1"/>
  <c r="B610" i="1"/>
  <c r="B616" i="1"/>
  <c r="B882" i="1"/>
  <c r="B615" i="1"/>
  <c r="B612" i="1"/>
  <c r="B687" i="1"/>
  <c r="B614" i="1"/>
  <c r="L160" i="1"/>
  <c r="O160" i="1" s="1"/>
  <c r="P160" i="1" s="1"/>
  <c r="L142" i="1"/>
  <c r="O142" i="1" s="1"/>
  <c r="P142" i="1" s="1"/>
  <c r="L141" i="1"/>
  <c r="O141" i="1" s="1"/>
  <c r="P141" i="1" s="1"/>
  <c r="L140" i="1"/>
  <c r="O140" i="1" s="1"/>
  <c r="P140" i="1" s="1"/>
  <c r="L150" i="1"/>
  <c r="O150" i="1" s="1"/>
  <c r="P150" i="1" s="1"/>
  <c r="L149" i="1"/>
  <c r="O149" i="1" s="1"/>
  <c r="P149" i="1" s="1"/>
  <c r="L148" i="1"/>
  <c r="O148" i="1" s="1"/>
  <c r="P148" i="1" s="1"/>
  <c r="L138" i="1"/>
  <c r="O138" i="1" s="1"/>
  <c r="P138" i="1" s="1"/>
  <c r="L137" i="1"/>
  <c r="O137" i="1" s="1"/>
  <c r="P137" i="1" s="1"/>
  <c r="L136" i="1"/>
  <c r="O136" i="1" s="1"/>
  <c r="P136" i="1" s="1"/>
  <c r="L135" i="1"/>
  <c r="O135" i="1" s="1"/>
  <c r="P135" i="1" s="1"/>
  <c r="L133" i="1"/>
  <c r="O133" i="1" s="1"/>
  <c r="P133" i="1" s="1"/>
  <c r="L132" i="1"/>
  <c r="O132" i="1" s="1"/>
  <c r="P132" i="1" s="1"/>
  <c r="L131" i="1"/>
  <c r="O131" i="1" s="1"/>
  <c r="P131" i="1" s="1"/>
  <c r="L130" i="1"/>
  <c r="O130" i="1" s="1"/>
  <c r="P130" i="1" s="1"/>
  <c r="L128" i="1"/>
  <c r="O128" i="1" s="1"/>
  <c r="P128" i="1" s="1"/>
  <c r="L127" i="1"/>
  <c r="O127" i="1" s="1"/>
  <c r="P127" i="1" s="1"/>
  <c r="L126" i="1"/>
  <c r="O126" i="1" s="1"/>
  <c r="P126" i="1" s="1"/>
  <c r="L125" i="1"/>
  <c r="O125" i="1" s="1"/>
  <c r="P125" i="1" s="1"/>
  <c r="L162" i="1"/>
  <c r="O162" i="1" s="1"/>
  <c r="P162" i="1" s="1"/>
  <c r="L118" i="1"/>
  <c r="O118" i="1" s="1"/>
  <c r="P118" i="1" s="1"/>
  <c r="L117" i="1"/>
  <c r="O117" i="1" s="1"/>
  <c r="P117" i="1" s="1"/>
  <c r="L116" i="1"/>
  <c r="O116" i="1" s="1"/>
  <c r="P116" i="1" s="1"/>
  <c r="L115" i="1"/>
  <c r="O115" i="1" s="1"/>
  <c r="P115" i="1" s="1"/>
  <c r="L113" i="1"/>
  <c r="O113" i="1" s="1"/>
  <c r="P113" i="1" s="1"/>
  <c r="L112" i="1"/>
  <c r="O112" i="1" s="1"/>
  <c r="P112" i="1" s="1"/>
  <c r="L111" i="1"/>
  <c r="O111" i="1" s="1"/>
  <c r="P111" i="1" s="1"/>
  <c r="L110" i="1"/>
  <c r="O110" i="1" s="1"/>
  <c r="P110" i="1" s="1"/>
  <c r="L120" i="1"/>
  <c r="O120" i="1" s="1"/>
  <c r="P120" i="1" s="1"/>
  <c r="L121" i="1"/>
  <c r="O121" i="1" s="1"/>
  <c r="P121" i="1" s="1"/>
  <c r="L108" i="1"/>
  <c r="O108" i="1" s="1"/>
  <c r="P108" i="1" s="1"/>
  <c r="L107" i="1"/>
  <c r="O107" i="1" s="1"/>
  <c r="P107" i="1" s="1"/>
  <c r="L106" i="1"/>
  <c r="O106" i="1" s="1"/>
  <c r="P106" i="1" s="1"/>
  <c r="L105" i="1"/>
  <c r="O105" i="1" s="1"/>
  <c r="P105" i="1" s="1"/>
  <c r="L195" i="1"/>
  <c r="O195" i="1" s="1"/>
  <c r="P195" i="1" s="1"/>
  <c r="L194" i="1"/>
  <c r="O194" i="1" s="1"/>
  <c r="P194" i="1" s="1"/>
  <c r="L193" i="1"/>
  <c r="O193" i="1" s="1"/>
  <c r="P193" i="1" s="1"/>
  <c r="L192" i="1"/>
  <c r="O192" i="1" s="1"/>
  <c r="P192" i="1" s="1"/>
  <c r="L181" i="1"/>
  <c r="O181" i="1" s="1"/>
  <c r="P181" i="1" s="1"/>
  <c r="L180" i="1"/>
  <c r="O180" i="1" s="1"/>
  <c r="P180" i="1" s="1"/>
  <c r="P185" i="1" l="1"/>
  <c r="L325" i="1"/>
  <c r="O325" i="1" s="1"/>
  <c r="P325" i="1" s="1"/>
  <c r="L257" i="1"/>
  <c r="O257" i="1" s="1"/>
  <c r="P257" i="1" s="1"/>
  <c r="L256" i="1"/>
  <c r="O256" i="1" s="1"/>
  <c r="P256" i="1" s="1"/>
  <c r="L255" i="1"/>
  <c r="O255" i="1" s="1"/>
  <c r="P255" i="1" s="1"/>
  <c r="L254" i="1"/>
  <c r="O254" i="1" s="1"/>
  <c r="P254" i="1" s="1"/>
  <c r="L253" i="1"/>
  <c r="O253" i="1" s="1"/>
  <c r="P253" i="1" s="1"/>
  <c r="L252" i="1"/>
  <c r="O252" i="1" s="1"/>
  <c r="P252" i="1" s="1"/>
  <c r="L251" i="1"/>
  <c r="O251" i="1" s="1"/>
  <c r="P251" i="1" s="1"/>
  <c r="L250" i="1"/>
  <c r="O250" i="1" s="1"/>
  <c r="P250" i="1" s="1"/>
  <c r="L249" i="1"/>
  <c r="O249" i="1" s="1"/>
  <c r="P249" i="1" s="1"/>
  <c r="L248" i="1"/>
  <c r="O248" i="1" s="1"/>
  <c r="P248" i="1" s="1"/>
  <c r="L247" i="1"/>
  <c r="O247" i="1" s="1"/>
  <c r="P247" i="1" s="1"/>
  <c r="L246" i="1"/>
  <c r="O246" i="1" s="1"/>
  <c r="P246" i="1" s="1"/>
  <c r="L245" i="1"/>
  <c r="O245" i="1" s="1"/>
  <c r="P245" i="1" s="1"/>
  <c r="L244" i="1"/>
  <c r="O244" i="1" s="1"/>
  <c r="P244" i="1" s="1"/>
  <c r="L222" i="1" l="1"/>
  <c r="O222" i="1" s="1"/>
  <c r="P222" i="1" s="1"/>
  <c r="L221" i="1"/>
  <c r="O221" i="1" s="1"/>
  <c r="P221" i="1" s="1"/>
  <c r="L220" i="1"/>
  <c r="O220" i="1" s="1"/>
  <c r="P220" i="1" s="1"/>
  <c r="L219" i="1"/>
  <c r="O219" i="1" s="1"/>
  <c r="P219" i="1" s="1"/>
  <c r="L236" i="1"/>
  <c r="O236" i="1" s="1"/>
  <c r="P236" i="1" s="1"/>
  <c r="L235" i="1"/>
  <c r="O235" i="1" s="1"/>
  <c r="P235" i="1" s="1"/>
  <c r="L258" i="1"/>
  <c r="O258" i="1" s="1"/>
  <c r="P258" i="1" s="1"/>
  <c r="O384" i="1" l="1"/>
  <c r="P384" i="1" s="1"/>
  <c r="P424" i="1" s="1"/>
  <c r="P208" i="1" l="1"/>
  <c r="L89" i="1" l="1"/>
  <c r="O89" i="1" s="1"/>
  <c r="P89" i="1" l="1"/>
  <c r="L159" i="1" l="1"/>
  <c r="O159" i="1" s="1"/>
  <c r="P159" i="1" s="1"/>
  <c r="L158" i="1"/>
  <c r="O158" i="1" s="1"/>
  <c r="P158" i="1" s="1"/>
  <c r="L157" i="1"/>
  <c r="O157" i="1" s="1"/>
  <c r="P157" i="1" s="1"/>
  <c r="L146" i="1"/>
  <c r="O146" i="1" s="1"/>
  <c r="P146" i="1" s="1"/>
  <c r="L154" i="1" l="1"/>
  <c r="O154" i="1" s="1"/>
  <c r="P154" i="1" s="1"/>
  <c r="L153" i="1" l="1"/>
  <c r="O153" i="1" s="1"/>
  <c r="P153" i="1" s="1"/>
  <c r="L155" i="1"/>
  <c r="O155" i="1" s="1"/>
  <c r="P155" i="1" s="1"/>
  <c r="L152" i="1"/>
  <c r="O152" i="1" s="1"/>
  <c r="P152" i="1" s="1"/>
  <c r="L145" i="1"/>
  <c r="O145" i="1" s="1"/>
  <c r="P145" i="1" s="1"/>
  <c r="L144" i="1"/>
  <c r="O144" i="1" s="1"/>
  <c r="P144" i="1" s="1"/>
  <c r="L123" i="1"/>
  <c r="O123" i="1" s="1"/>
  <c r="P123" i="1" s="1"/>
  <c r="L122" i="1"/>
  <c r="O122" i="1" s="1"/>
  <c r="P122" i="1" s="1"/>
  <c r="L101" i="1"/>
  <c r="O101" i="1" s="1"/>
  <c r="P101" i="1" s="1"/>
  <c r="L103" i="1"/>
  <c r="O103" i="1" s="1"/>
  <c r="P103" i="1" s="1"/>
  <c r="L102" i="1"/>
  <c r="O102" i="1" s="1"/>
  <c r="P102" i="1" s="1"/>
  <c r="L100" i="1"/>
  <c r="O100" i="1" s="1"/>
  <c r="P100" i="1" s="1"/>
  <c r="P167" i="1" l="1"/>
  <c r="L223" i="1"/>
  <c r="O223" i="1" s="1"/>
  <c r="P223" i="1" s="1"/>
  <c r="L224" i="1"/>
  <c r="O224" i="1" s="1"/>
  <c r="P224" i="1" s="1"/>
  <c r="L327" i="1" l="1"/>
  <c r="O327" i="1" s="1"/>
  <c r="P327" i="1" s="1"/>
  <c r="L324" i="1"/>
  <c r="O324" i="1" s="1"/>
  <c r="P324" i="1" s="1"/>
  <c r="L88" i="1"/>
  <c r="O88" i="1" s="1"/>
  <c r="P88" i="1" s="1"/>
  <c r="L87" i="1"/>
  <c r="O87" i="1" s="1"/>
  <c r="P87" i="1" s="1"/>
  <c r="P377" i="1" l="1"/>
  <c r="P90" i="1"/>
  <c r="P1254" i="1" l="1"/>
  <c r="P1253" i="1" l="1"/>
  <c r="P1255" i="1" s="1"/>
  <c r="B1255" i="1" l="1"/>
  <c r="B1254" i="1"/>
  <c r="B1253" i="1"/>
  <c r="B1252" i="1"/>
  <c r="B66" i="1"/>
</calcChain>
</file>

<file path=xl/sharedStrings.xml><?xml version="1.0" encoding="utf-8"?>
<sst xmlns="http://schemas.openxmlformats.org/spreadsheetml/2006/main" count="2858" uniqueCount="1166">
  <si>
    <t>S#</t>
  </si>
  <si>
    <t>CSI NO</t>
  </si>
  <si>
    <t>QTY.</t>
  </si>
  <si>
    <t>DIVISION 02 - EXISTING CONDITIONS</t>
  </si>
  <si>
    <t>DETAIL #</t>
  </si>
  <si>
    <t>LS</t>
  </si>
  <si>
    <t>SUPERVISION</t>
  </si>
  <si>
    <t>DIVISION 01 - GENERAL REQUIREMENTS</t>
  </si>
  <si>
    <t>Subtotal</t>
  </si>
  <si>
    <t>Calc.</t>
  </si>
  <si>
    <t>MOBILIZATION</t>
  </si>
  <si>
    <t>DESCRIPTION</t>
  </si>
  <si>
    <t>DWG #</t>
  </si>
  <si>
    <t xml:space="preserve">                                                   </t>
  </si>
  <si>
    <t xml:space="preserve">BIDDER NAME:  </t>
  </si>
  <si>
    <t>UNIT</t>
  </si>
  <si>
    <t xml:space="preserve"> ID:  </t>
  </si>
  <si>
    <t>PERMITS</t>
  </si>
  <si>
    <t>Total.</t>
  </si>
  <si>
    <t>G.Total</t>
  </si>
  <si>
    <t>BOND &amp; INSURANCE</t>
  </si>
  <si>
    <t>SUBMITTALS &amp; SAMPLES</t>
  </si>
  <si>
    <t>TEMPORARY FACILITIES &amp; CONTROLS</t>
  </si>
  <si>
    <t>PROJECT SCHEDULE</t>
  </si>
  <si>
    <t>CLOSEOUT PROCEDURES</t>
  </si>
  <si>
    <t>LABOR</t>
  </si>
  <si>
    <t>TOTAL COST</t>
  </si>
  <si>
    <t>Manhour / Unit</t>
  </si>
  <si>
    <t>Add wastage of materials</t>
  </si>
  <si>
    <t>MATERIAL  (PER UNIT)</t>
  </si>
  <si>
    <t>COST</t>
  </si>
  <si>
    <t>$/HOUR</t>
  </si>
  <si>
    <t>EQUIPMENT (PER UNIT)</t>
  </si>
  <si>
    <t>COMPOSITE RATE/UNIT</t>
  </si>
  <si>
    <t>EA</t>
  </si>
  <si>
    <t>SF</t>
  </si>
  <si>
    <t>LF</t>
  </si>
  <si>
    <t>DIVISION 03 - CONCRETE</t>
  </si>
  <si>
    <t>DIVISION 06 - WOOD, PLASTIC AND COMPOSITES</t>
  </si>
  <si>
    <t>WOOD FRAMING</t>
  </si>
  <si>
    <t>ROUGH CARPENTRY</t>
  </si>
  <si>
    <t>Compaction of sub-grade.</t>
  </si>
  <si>
    <t>Rebar's (Grade 60)</t>
  </si>
  <si>
    <t>EARTHWORK</t>
  </si>
  <si>
    <t>LB</t>
  </si>
  <si>
    <t>CF</t>
  </si>
  <si>
    <t>(4x6) HEADER BEAM</t>
  </si>
  <si>
    <t>FOOTING EXCAVATION</t>
  </si>
  <si>
    <t>FOOTING BACKFILL</t>
  </si>
  <si>
    <t>Formwork.</t>
  </si>
  <si>
    <t>THICKEND EDGE CONCRETE SLAB FOOTING</t>
  </si>
  <si>
    <t>SLAB ON GRADE</t>
  </si>
  <si>
    <t>(6 MIL) Vapor barrier.</t>
  </si>
  <si>
    <t>(2x6) FLOOR JOISTS</t>
  </si>
  <si>
    <t>JOIST HANGER</t>
  </si>
  <si>
    <t>(3/4") T&amp;G PLYWOOD SUBFLOOR SHEATHING</t>
  </si>
  <si>
    <t>EXPORT SURPLUS MATERIAL</t>
  </si>
  <si>
    <t>DIVISION 05 - METAL</t>
  </si>
  <si>
    <t>STRUCTURAL STEEL</t>
  </si>
  <si>
    <t>METAL FABRICATIONS</t>
  </si>
  <si>
    <t xml:space="preserve">DIVISION 07 - THERMAL AND MOISTURE PROTECTION </t>
  </si>
  <si>
    <t>ROOFING</t>
  </si>
  <si>
    <t>(R-38) INSULATION</t>
  </si>
  <si>
    <t>DIVISION 09 - FINISHES</t>
  </si>
  <si>
    <t>GYPSUM BOARD ASSEMBLIES</t>
  </si>
  <si>
    <t>FLOORING</t>
  </si>
  <si>
    <t>PAINTING</t>
  </si>
  <si>
    <t>SEALED CONCRETE</t>
  </si>
  <si>
    <t>CERAMIC TILE</t>
  </si>
  <si>
    <t>DIVISION 10 - SPECIALTIES</t>
  </si>
  <si>
    <t>TOILET AND BATH ACCESSORIES</t>
  </si>
  <si>
    <t>DIVISION 11 - EQUIPMENT</t>
  </si>
  <si>
    <t>REFRIGERATOR</t>
  </si>
  <si>
    <t>DIVISION 12 - FURNISHING</t>
  </si>
  <si>
    <t>DIVISION 08 - OPENING</t>
  </si>
  <si>
    <t>HOLLOW METAL DOORS, FRAMES AND HARDWARE</t>
  </si>
  <si>
    <t>WOOD DOORS</t>
  </si>
  <si>
    <t>ALUMINUM WINDOWS</t>
  </si>
  <si>
    <t>SET</t>
  </si>
  <si>
    <t>FINISH CARPENTRY</t>
  </si>
  <si>
    <t>ARCHITECTURAL WOOD CASEWORK</t>
  </si>
  <si>
    <t>(4x12) DF #2 HEADER BEAM</t>
  </si>
  <si>
    <t>(6x6) DF#1 HEADER BEAM</t>
  </si>
  <si>
    <t>(6x8) DF#1 HEADER BEAM</t>
  </si>
  <si>
    <t>(6x10) DF#1 HEADER BEAM</t>
  </si>
  <si>
    <t>(1-3/4"x11-1/4") 2.0E MICROLAM LVL</t>
  </si>
  <si>
    <t>(5-1/4"x9-1/4") 2.0E PARALLAM PSL</t>
  </si>
  <si>
    <t>(5-1/4"x9-1/2") 2.0E PARALLAM PSL</t>
  </si>
  <si>
    <t>(5-1/4"x11-1/4") 2.0E PARALLAM PSL</t>
  </si>
  <si>
    <t>(5-1/4"x11-7/8") 2.2E PARALLAM PSL</t>
  </si>
  <si>
    <t>(5-1/8"x21") 24F-V4 DF. GULLAM</t>
  </si>
  <si>
    <t>(15/32") SHEARWALL PLYWOOD SHEATHING</t>
  </si>
  <si>
    <t>(2x8) HEADER BEAM</t>
  </si>
  <si>
    <t>(2x8) LEDGER</t>
  </si>
  <si>
    <t>(2x10) LEDGER</t>
  </si>
  <si>
    <t>(2x12) DF#1 LEDGER</t>
  </si>
  <si>
    <t>HDU8-SDS2.5</t>
  </si>
  <si>
    <t>HDU11-SDS2.5</t>
  </si>
  <si>
    <t>HDU14-SDS2.5</t>
  </si>
  <si>
    <t>SIMPSON CMSTC16</t>
  </si>
  <si>
    <t>SIMPSON CS14</t>
  </si>
  <si>
    <t>SIMPSON CS16</t>
  </si>
  <si>
    <t>SIMPSON CS20</t>
  </si>
  <si>
    <t>SIMPSON MST37</t>
  </si>
  <si>
    <t>SIMPSON MSTC28</t>
  </si>
  <si>
    <t>SIMPSON MSTC40</t>
  </si>
  <si>
    <t>SIMPSON MSTC52</t>
  </si>
  <si>
    <t>SIMPSON MSTC72</t>
  </si>
  <si>
    <t>SIMPSON MSTC78</t>
  </si>
  <si>
    <t>(1-3/4"x11-1/4") 2.0E MICROLAM LVL JOISTS</t>
  </si>
  <si>
    <t>(2x10) FLOOR JOISTS</t>
  </si>
  <si>
    <t>(2x10) ROOF JOISTS</t>
  </si>
  <si>
    <t>(2x12) DF #1 FLOOR JOISTS</t>
  </si>
  <si>
    <t>(2x12) DF #1 ROOF JOISTS</t>
  </si>
  <si>
    <t>(2x6) ROOF JOISTS</t>
  </si>
  <si>
    <t>(2x8) FLOOR JOISTS</t>
  </si>
  <si>
    <t>(2x8) ROOF JOISTS</t>
  </si>
  <si>
    <t>PRESSED PLATE TRUSSES</t>
  </si>
  <si>
    <t>(5/8") PLYWOOD ROOF SHEATHING</t>
  </si>
  <si>
    <t>(2x6) WOOD POST (272 EA)</t>
  </si>
  <si>
    <t>(4x6) WOOD POST (314 EA)</t>
  </si>
  <si>
    <t>(6x6) WOOD POST (162 EA)</t>
  </si>
  <si>
    <t>(6x8) WOOD POST (24 EA)</t>
  </si>
  <si>
    <t>(5-1/4x5-1/4) 1.8E PARALLAM PSL POST (3 EA)</t>
  </si>
  <si>
    <t>W16x26</t>
  </si>
  <si>
    <t>W21x44</t>
  </si>
  <si>
    <t>MISC ITEMS.</t>
  </si>
  <si>
    <t>DIVISION 04 - MASONRY</t>
  </si>
  <si>
    <t>UNIT MASONRY</t>
  </si>
  <si>
    <t>CMU STEM WALL</t>
  </si>
  <si>
    <t>(3'Wx1'H) TYPE CF3, CONCRETE FOOTING</t>
  </si>
  <si>
    <t>(5'Wx1'H) TYPE CF5, CONCRETE FOOTING</t>
  </si>
  <si>
    <t>Concrete footing. (f'c = 4500 PSI)</t>
  </si>
  <si>
    <t>(1'/2'Wx1'4"H) Thickend edge concrete slab footing. 
(f'c = 4500 PSI)</t>
  </si>
  <si>
    <t>(1'Wx1'6"H) CONCRETE FOOTING</t>
  </si>
  <si>
    <t>(8"Wx1'H) CONCRETE FOOTING</t>
  </si>
  <si>
    <t>CONCRETE SLAB</t>
  </si>
  <si>
    <t>(3' SQ.x1'2"H) TYPE F3, CONCRETE FOOTING PAD (6 EA)</t>
  </si>
  <si>
    <t>(4' SQ.x1'H) TYPE F4, CONCRETE FOOTING PAD (6 EA)</t>
  </si>
  <si>
    <t>(12" THK) ELEVATOR CONCRETE FOOTING PAD</t>
  </si>
  <si>
    <t>CONCRETE COLUMN (6 EA)</t>
  </si>
  <si>
    <t>(12"SQ.x12'10"H) Concrete column. (f'c = 4500 PSI)</t>
  </si>
  <si>
    <t>CONCRETE BEAM</t>
  </si>
  <si>
    <t>(12"SQ.x12'10"H) Concrete beam. (f'c = 4500 PSI)</t>
  </si>
  <si>
    <t>CONCRETE WALL</t>
  </si>
  <si>
    <t>(8" THK) Concrete wall. (f'c = 4500 PSI)</t>
  </si>
  <si>
    <t>(9" THK) Concrete slab. (f'c = 6000 PSI)</t>
  </si>
  <si>
    <t>(12" THK) Concrete slab. (f'c = 6000 PSI)</t>
  </si>
  <si>
    <t>(14" THK) Concrete slab. (f'c = 6000 PSI)</t>
  </si>
  <si>
    <t>(18" THK) Concrete slab. (f'c = 6000 PSI)</t>
  </si>
  <si>
    <t>(5" THK) Slab on grade. (f'c = 4500 PSI)</t>
  </si>
  <si>
    <t>STAIR SLAB &amp; STEPS</t>
  </si>
  <si>
    <t>(5" THK) Stair slab &amp; steps. (f'c = 3000 PSI)</t>
  </si>
  <si>
    <t>(3/4") PLYWOOD ROOF SHEATHING</t>
  </si>
  <si>
    <t>(2'Wx1'H) TYPE CF2, CONCRETE FOOTING</t>
  </si>
  <si>
    <t>(16"x16"x1") STEEL PLATE (28 EA)</t>
  </si>
  <si>
    <t>HSS6x6x3/8 (16 EA)</t>
  </si>
  <si>
    <t>HSS6x6x1/4 (12 EA)</t>
  </si>
  <si>
    <t>EPDM ROOFING</t>
  </si>
  <si>
    <t>VAPOR BARRIER</t>
  </si>
  <si>
    <t>(4" THK) RIGID INSULATION</t>
  </si>
  <si>
    <t>(3-1/2" THK) FLOOR INSULATION</t>
  </si>
  <si>
    <t>S2.11A to S2.11E</t>
  </si>
  <si>
    <t>S2.11.5D</t>
  </si>
  <si>
    <t>S2.11A</t>
  </si>
  <si>
    <t>S2.11.5D to S2.12E1</t>
  </si>
  <si>
    <t>S2.11A to S2.13A</t>
  </si>
  <si>
    <t>S2.12A to S3.00</t>
  </si>
  <si>
    <t>STUCCO</t>
  </si>
  <si>
    <t>METAL LATH</t>
  </si>
  <si>
    <t>STONE</t>
  </si>
  <si>
    <t>ST-02 - EXTERIOR STONE - ELDORADO STONE - VANTAGE 30-CUMLUS</t>
  </si>
  <si>
    <t>ST-01 - EXTERIOR STONE - EXTERIOR STONE - ELDORADO STONE - VANTAGE 30-STORMCLOUD</t>
  </si>
  <si>
    <t>STONE VENEER</t>
  </si>
  <si>
    <t>A2.11A TO ID7.34</t>
  </si>
  <si>
    <t>CMU WALL</t>
  </si>
  <si>
    <t>(8" THK) CMU Wall.</t>
  </si>
  <si>
    <t>BBQ SHADE</t>
  </si>
  <si>
    <t>A3.0</t>
  </si>
  <si>
    <t>BIKE RACKS</t>
  </si>
  <si>
    <t>MATAL PAN STAIRS &amp; RAILS</t>
  </si>
  <si>
    <t>HANDRAIL @STAIRS</t>
  </si>
  <si>
    <t>(42" H) Hand rail.</t>
  </si>
  <si>
    <t>(42" H) Guard rail.</t>
  </si>
  <si>
    <t>METAL PAN STAIRS</t>
  </si>
  <si>
    <t>POOL FENCE</t>
  </si>
  <si>
    <t>CHAIN LINK FENCE</t>
  </si>
  <si>
    <t>(6'H) CHAINLINK FENCE BLACK VINYL COATED.</t>
  </si>
  <si>
    <t>(2- HR) TYPE A, INTERIOR GWB WALL (600 LF)</t>
  </si>
  <si>
    <t>(2x6) Wood studs @ 16" O.C</t>
  </si>
  <si>
    <t>(2x6) Top &amp; Bottom track.</t>
  </si>
  <si>
    <t>(2- HR) TYPE A2, INTERIOR GWB WALL (10 LF)</t>
  </si>
  <si>
    <t>(2x4) Wood studs @ 16" O.C</t>
  </si>
  <si>
    <t>(2x4) Top &amp; Bottom track.</t>
  </si>
  <si>
    <t>(1- HR) TYPE C, INTERIOR GWB WALL (6100 LF)</t>
  </si>
  <si>
    <t>(10'5"Lx2'Dx2'10"H) Base cabinet. (5 EA)</t>
  </si>
  <si>
    <t>(11'2"Lx2'Dx2'10"H) Base cabinet. (104 EA)</t>
  </si>
  <si>
    <t>(12'4"Lx2'Dx2'10"H) Base cabinet. (10 EA)</t>
  </si>
  <si>
    <t>(13'Lx2'Dx2'10"H) Base cabinet. (10 EA)</t>
  </si>
  <si>
    <t>(3'Lx2'Dx2'10"H) Base cabinet. (94 EA)</t>
  </si>
  <si>
    <t>(4'7Lx2'Dx2'10"H) Base cabinet. (21 EA)</t>
  </si>
  <si>
    <t>(4'8"Lx2'Dx2'10"H) Base cabinet. (5 EA)</t>
  </si>
  <si>
    <t>(4'9"Lx2'Dx2'10"H) Base cabinet. (10 EA)</t>
  </si>
  <si>
    <t>(4'Lx'2Dx2'10"H) Base cabinet. (70 EA)</t>
  </si>
  <si>
    <t>(5'10"Lx2'Dx2'10"H) Base cabinet. (134 EA)</t>
  </si>
  <si>
    <t>(5'8"Lx2'Dx2'10"H) Base cabinet. (25 EA)</t>
  </si>
  <si>
    <t>(5'9"Lx2'Dx2'10"H) Base cabinet. (72 EA)</t>
  </si>
  <si>
    <t>(6'Lx2'Dx2'10"H) Base cabinet. (58 EA)</t>
  </si>
  <si>
    <t>(7'2"Lx2'Dx2'10"H) Base cabinet. (200 EA)</t>
  </si>
  <si>
    <t>(8'10Lx2'Dx2'10"H) Base cabinet. (26 EA)</t>
  </si>
  <si>
    <t>(8'2"Lx2'Dx2'10"H) Base cabinet. (5 EA)</t>
  </si>
  <si>
    <t>(8'6"Lx2'Dx2'10"H) Base cabinet. (76 EA)</t>
  </si>
  <si>
    <t>(8'8"Lx2'Dx2'10"H) Base cabinet. (14 EA)</t>
  </si>
  <si>
    <t>(8'9"Lx2'Dx2'10"H) Base cabinet. (35 EA)</t>
  </si>
  <si>
    <t>(10'5"Lx1'Dx2'6"H) Wall cabinet. (5 EA)</t>
  </si>
  <si>
    <t>(11'2"Lx1'Dx2'6"H) Wall cabinet. (150 EA)</t>
  </si>
  <si>
    <t>(13'Lx1'Dx2'6"H) Wall cabinet. (10 EA)</t>
  </si>
  <si>
    <t>(14'8"Lx1'Dx2'6"H) Wall cabinet. (18 EA)</t>
  </si>
  <si>
    <t>(4'9"Lx1'Dx2'6"H) Wall cabinet. (36 EA)</t>
  </si>
  <si>
    <t>(5'10"Lx1'Dx2'6"H) Wall cabinet. (557 EA)</t>
  </si>
  <si>
    <t>(5'8"Lx1'Dx2'6"H) Wall cabinet. (5 EA)</t>
  </si>
  <si>
    <t>(7'0"Lx1'Dx2'6"H) Wall cabinet. (40 EA)</t>
  </si>
  <si>
    <t>(8'6"Lx'Dx2'6"H) Wall cabinet. (167 EA)</t>
  </si>
  <si>
    <t>(8'9"Lx1'Dx2'6"H) Wall cabinet. (25 EA)</t>
  </si>
  <si>
    <t>PLAM-01 - CABINET</t>
  </si>
  <si>
    <t>PLAM-02 - CABINET</t>
  </si>
  <si>
    <t>(1'D) Shelf</t>
  </si>
  <si>
    <t>(11'x12') STL DOOR. (1 EA)</t>
  </si>
  <si>
    <t>(12'4"x12') STL DOOR. (1 EA)</t>
  </si>
  <si>
    <t>(3'x6') STL DOOR. (19 EA)</t>
  </si>
  <si>
    <t>(3'x7') AL/ GLASS DOOR. (1 EA)</t>
  </si>
  <si>
    <t>(3'x7') AL/ GLASS DOOR, 20MIN FR. (5 EA)</t>
  </si>
  <si>
    <t>(3'x8') AL DOOR. (10 EA)</t>
  </si>
  <si>
    <t>STOREFRONT. (8 EA)</t>
  </si>
  <si>
    <t>(3'x7') HM DOOR. (34 EA)</t>
  </si>
  <si>
    <t>(3'x7') HM DOOR 20 MIN FR. (91 EA)</t>
  </si>
  <si>
    <t>(3'x7') HM DOOR 3 HR FR. (2 EA)</t>
  </si>
  <si>
    <t>(3'x7') HM DOOR 45 MIN FR. (12 EA)</t>
  </si>
  <si>
    <t>(3'x7') HM DOOR 90 MIN FR. (34 EA)</t>
  </si>
  <si>
    <t>(2'x6'8") HC. WD DOOR. (223 EA)</t>
  </si>
  <si>
    <t>(3'x6'8") HC. WD DOOR. (1411 EA)</t>
  </si>
  <si>
    <t>(3'x7') SC WD DOOR. (7 EA)</t>
  </si>
  <si>
    <t>(3'x7') SC WD DOOR 20 MIN FR. (7 EA)</t>
  </si>
  <si>
    <t>(3'x7') SC WD DOOR 45 MIN FR. (9 EA)</t>
  </si>
  <si>
    <t>(3'x7') SC WD DOOR 90 MIN FR. (1 EA)</t>
  </si>
  <si>
    <t>(3'x8') SC. WD DOOR. (326 EA)</t>
  </si>
  <si>
    <t>(3'x8') SC. WD DOOR. 20 MIN FR. (304 EA)</t>
  </si>
  <si>
    <t>(5'6"x6'8") HC. WD DOOR. (72 EA)</t>
  </si>
  <si>
    <t>(5'x6'8") HC. WD DOOR. (161 EA)</t>
  </si>
  <si>
    <t>(5'x7') SC WD DOOR 90MIN FR. (5 EA)</t>
  </si>
  <si>
    <t>(6'x6'8") HC. WD DOOR. (21 EA)</t>
  </si>
  <si>
    <t>W1 - (3'X4') AL WINDOW. (787 EA)</t>
  </si>
  <si>
    <t>W2 - (1'6"X6') AL WINDOW. (496 EA)</t>
  </si>
  <si>
    <t>W3 - (1'6"X4') AL WINDOW. (80 EA)</t>
  </si>
  <si>
    <t>W5 - (6'X6'1") AL WINDOW. (21 EA)</t>
  </si>
  <si>
    <t>W5A - (4'6"X6'1") AL WINDOW. (10 EA)</t>
  </si>
  <si>
    <t>W10 - (2'X4') AL WINDOW. (16 EA)</t>
  </si>
  <si>
    <t>W10A- (2'X2') AL WINDOW. (13 EA)</t>
  </si>
  <si>
    <t>DOOR HARDWARE</t>
  </si>
  <si>
    <t>WC-01 - WALL COVERING (NO DETAIL)</t>
  </si>
  <si>
    <t>WC-02 - WALL COVERING (NO DETAIL)</t>
  </si>
  <si>
    <t>WC-03 - WALL COVERING (NO DETAIL)</t>
  </si>
  <si>
    <t>WC-04 - WALL COVERING (NO DETAIL)</t>
  </si>
  <si>
    <t>FRP PANEL</t>
  </si>
  <si>
    <t>(1- HR) GWB CEILING</t>
  </si>
  <si>
    <t>5/8" TYPE X GWB ceiling.</t>
  </si>
  <si>
    <t>(2-HR) INTERIOR SHAF GWB WALL (880 LF)</t>
  </si>
  <si>
    <t>(5/8", 1-Layer) Type X" GYP. Bd Both side.</t>
  </si>
  <si>
    <t>(6") Batt insulation</t>
  </si>
  <si>
    <t>TYPE 300, INTERIOR CMU WALL W/ GWB WALL (1505 LF)</t>
  </si>
  <si>
    <t>(2x4 3/4) Wood studs @ 24" O.C</t>
  </si>
  <si>
    <t>(2x4 3/4) Top &amp; Bottom track.</t>
  </si>
  <si>
    <t>(1-HR) TYPE 300, INTERIOR GWB WALL (31200 LF)</t>
  </si>
  <si>
    <t>Vertical josit W/ Top &amp; bottom track @12" O.C.</t>
  </si>
  <si>
    <t>(3 1/2) Batt insulation</t>
  </si>
  <si>
    <t>(1-HR) TYPE 301, INTERIOR GWB WALL (700 LF)</t>
  </si>
  <si>
    <t>(2x4) Wood studs @ 24" O.C</t>
  </si>
  <si>
    <t>(5/8", 1-Layer) Type X" GYP. Bd One side.</t>
  </si>
  <si>
    <t>(1-HR) TYPE 302, INTERIOR GWB WALL (3140 LF)</t>
  </si>
  <si>
    <t>(5/8", 1-Layer) Type X" GYP. Bd one side.</t>
  </si>
  <si>
    <t>(5/8", 1-Layer) Type X" WATER RESISTANT GYP. Bd One  side.</t>
  </si>
  <si>
    <t>(1-HR) TYPE 303, INTERIOR GWB WALL (2215 LF)</t>
  </si>
  <si>
    <t>(5/8", 1-Layer) Type X" WATER RESISTANT GYP. Bd Both side.</t>
  </si>
  <si>
    <t>(2-HR) TYPE 620, INTERIOR GWB WALL (1340 LF)</t>
  </si>
  <si>
    <t>(2x6) Wood studs @ 24" O.C</t>
  </si>
  <si>
    <t>(6) Batt insulation</t>
  </si>
  <si>
    <t>(1-HR) TYPE 905, EXTERIOR GWB WALL (4665 LF)</t>
  </si>
  <si>
    <t>(5/8", 2-Layer) Type X" GYP. Bd Both side.</t>
  </si>
  <si>
    <t>(6) R-19 Batt insulation</t>
  </si>
  <si>
    <t>(1-HR) TYPE 910, EXTERIOR GWB WALL (5980 LF)</t>
  </si>
  <si>
    <t>(5/8", 2-Layer) Type X" GYP. Bd one side.</t>
  </si>
  <si>
    <t>Water resistant barrier</t>
  </si>
  <si>
    <t>(2-HR) TYPE 910, EXTERIOR GWB WALL (3300 LF)</t>
  </si>
  <si>
    <t>(5/8", 1-Layer) Densglass fireguard sheathing one side.</t>
  </si>
  <si>
    <t>(5/8", 2-Layer) Densarmor sheathing one side.</t>
  </si>
  <si>
    <t>Weather protect paper, both side</t>
  </si>
  <si>
    <t>TYPE 920, EXTERIOR GWB WALL (736 LF)</t>
  </si>
  <si>
    <t>(2-HR) TYPE 921, EXTERIOR CMU WALL W/ GWB FURRING WALL (1010 LF)</t>
  </si>
  <si>
    <t>(6) R-7.5 Rigid insulation</t>
  </si>
  <si>
    <t>(2-HR) TYPE 925, EXTERIOR CMU WALL W/ GWB FURRING WALL (2890 LF)</t>
  </si>
  <si>
    <t>(2-HR) TYPE 925, EXTERIOR CMU WALL W/ GWB FURRING WALL (361 LF)</t>
  </si>
  <si>
    <t>(6) R-19Batt insulation</t>
  </si>
  <si>
    <t>PARAPET GWB WALL (105 LF)</t>
  </si>
  <si>
    <t>PARAPET GWB WALL (3295 LF)</t>
  </si>
  <si>
    <t>INTERIOR GWB WALL (165 LF)</t>
  </si>
  <si>
    <t>T-03 - CERAMIC TILE @RR (NO DETAIL)</t>
  </si>
  <si>
    <t>T-04 - CERAMIC TILE @RR (NO DETAIL)</t>
  </si>
  <si>
    <t>T-05 - WALL TILE @POOL CABANA</t>
  </si>
  <si>
    <t>T-06 - WALL BACKSPLASH @INFORMATION</t>
  </si>
  <si>
    <t>T-07 @POOL DECK</t>
  </si>
  <si>
    <t>T-07 - POOL SIDE FLOOR TILE</t>
  </si>
  <si>
    <t>T-07 - WALL TILE @ ELEVATOR WALL</t>
  </si>
  <si>
    <t xml:space="preserve">T-08 - POOL FLOOR TILE </t>
  </si>
  <si>
    <t>EPOXY FLOORING</t>
  </si>
  <si>
    <t>LVT-1 - LUXURY VINYL TILE @COMMON AREA</t>
  </si>
  <si>
    <t>LVT-02 - LUXURY VINYL TILE @COMMON AREA</t>
  </si>
  <si>
    <t>RF-01 - RESILIANT FLOOR @GYM &amp; YOGA</t>
  </si>
  <si>
    <t>Floor LVT-03- Luxury vinyl tile.</t>
  </si>
  <si>
    <t>Floor T-01, Porcelain glass &amp; decorative tile.</t>
  </si>
  <si>
    <t xml:space="preserve">Wall Tile-Porcelain T-02. </t>
  </si>
  <si>
    <t>Balcony wood floor</t>
  </si>
  <si>
    <t>Wall base-WB-01.</t>
  </si>
  <si>
    <t>Wall base- T-01B, Porcelain wall base.</t>
  </si>
  <si>
    <t>RB-01 - WALL BASE - RUBBER BASE</t>
  </si>
  <si>
    <t>RB-2 - RUBBER BASE @HOUSE KEEPING</t>
  </si>
  <si>
    <t>METAL FLOOR TRANSITION-SCHULTER RENO-RAMP</t>
  </si>
  <si>
    <t>DOORS PAINT</t>
  </si>
  <si>
    <t>GWB CEILING PAINT - PT-01 - NO DETAIL</t>
  </si>
  <si>
    <t>GWB CEILING PAINT - PT-03 - NO DETAIL</t>
  </si>
  <si>
    <t>GWB WALL PAINT - PT-02 - (NO DETAIL)</t>
  </si>
  <si>
    <t>GWB WALL PAINT - PT-03 - APARTMENT ENTRY</t>
  </si>
  <si>
    <t>EXTERIOR PAINT</t>
  </si>
  <si>
    <t>PT-01 - EXTERIOR PAINT - SW 7028 - ICREDIBLE WHITE PAINT</t>
  </si>
  <si>
    <t>PT-03 - EXTERIOR PAINT - SW 7067 - CITYSCAPE PAINT</t>
  </si>
  <si>
    <t>PT-02 - EXTERIOR PAINT - SW 7015 - REPOSE GRAY PAINT</t>
  </si>
  <si>
    <t>PT-04 - EXTERIOR PAINT - SW - 7674 - PEPPERCORN PAINT</t>
  </si>
  <si>
    <t>SKIM COAT PLASTER FINISH</t>
  </si>
  <si>
    <t>SKIM COAT PLASTER FINISH @POOL CEILING</t>
  </si>
  <si>
    <t>SEE THRUE FIRE PLACE</t>
  </si>
  <si>
    <t>FIRE PIT</t>
  </si>
  <si>
    <t>DOOR HARDWARE. (2765 EA)</t>
  </si>
  <si>
    <t>EXTERIOR SIGNAGE</t>
  </si>
  <si>
    <t>R7-8" SIGNAAGE W/ POST</t>
  </si>
  <si>
    <t>(36"X36") SIGNAGE W/ POST</t>
  </si>
  <si>
    <t>(12"X36") SIGNAGE W/ POST</t>
  </si>
  <si>
    <t>MONUMENT SIGN. (2 EA)</t>
  </si>
  <si>
    <t>EXTERIOR SIGNAGE OTHERS</t>
  </si>
  <si>
    <t>INTERIOR SIGNAGE</t>
  </si>
  <si>
    <t>ADA SHOWER SEAT</t>
  </si>
  <si>
    <t>Semi-Recessed Paper Towel</t>
  </si>
  <si>
    <t>Toilet Paper Dispenser-Surface Mounted Humbo Roll Toilet Tissue Dispenser</t>
  </si>
  <si>
    <t xml:space="preserve">Grab Bar 36" </t>
  </si>
  <si>
    <t xml:space="preserve">Grab Bar 42" </t>
  </si>
  <si>
    <t>18"  Vertical Grab Bar</t>
  </si>
  <si>
    <t>Soap Dispenser</t>
  </si>
  <si>
    <t>Coat Hook</t>
  </si>
  <si>
    <t>Mirror, Meek M2513</t>
  </si>
  <si>
    <t>Automatic Roll Paper Towel Dispenser</t>
  </si>
  <si>
    <t>SHOWER ROD W/ CURTAIN</t>
  </si>
  <si>
    <t>AUTOMATIC HAND DRYER</t>
  </si>
  <si>
    <t>MIRRORS</t>
  </si>
  <si>
    <t>(4'X9'3") FULL HEIGHT MIRROR</t>
  </si>
  <si>
    <t>(4'X6') FULL HEIGHT MIRROR</t>
  </si>
  <si>
    <t>(6'X2') FULL HEIGHT MIRROR</t>
  </si>
  <si>
    <t>(5/8") Exterior plywood sheathing.</t>
  </si>
  <si>
    <t>DISHWASHER</t>
  </si>
  <si>
    <t>COOKING RANGE W/ HOOD</t>
  </si>
  <si>
    <t>A3.2</t>
  </si>
  <si>
    <t>2-YARD TRASH CONTAINER</t>
  </si>
  <si>
    <t>TRASH COMPACTOR</t>
  </si>
  <si>
    <t>(2'4"X4'8") MAILBOX</t>
  </si>
  <si>
    <t>CONFERRENCE TABLE W/ 6 CHAIRS</t>
  </si>
  <si>
    <t>OFFICE TABLE W/ 3 CHAIRS</t>
  </si>
  <si>
    <t>OFFICE TABLE</t>
  </si>
  <si>
    <t>KITCHEN CHAIR</t>
  </si>
  <si>
    <t>SNOOKER TABLE</t>
  </si>
  <si>
    <t>TABLE W/ 4 CHAIRS</t>
  </si>
  <si>
    <t>SIGNE SOFA W/ SINGLE SIDE TABLE</t>
  </si>
  <si>
    <t>TABLE W/ 2 CHAIRS</t>
  </si>
  <si>
    <t>SECTIONAL SOFA W/ CENTER TABLE</t>
  </si>
  <si>
    <t>2 SOFA W/ SINGLE MID TABLE</t>
  </si>
  <si>
    <t>PATIO CHAIRS</t>
  </si>
  <si>
    <t>POOL SIDE SECTION SOFA W/ CENTER TABLE</t>
  </si>
  <si>
    <t>POOL SIDE SINGLE SOFA</t>
  </si>
  <si>
    <t>POOL SIDE SINGLE ROUND TABLE</t>
  </si>
  <si>
    <t>CENTER TABLE W/ 5 CHAIRS</t>
  </si>
  <si>
    <t>CABANA CHAIRS</t>
  </si>
  <si>
    <t xml:space="preserve">Roof table w/ 4 chairs </t>
  </si>
  <si>
    <t>Roof table w/ 2  bench</t>
  </si>
  <si>
    <t>Roof relax sofa</t>
  </si>
  <si>
    <t>SOFA @BUISNESS CENTER</t>
  </si>
  <si>
    <t>SOFA SEAT</t>
  </si>
  <si>
    <t>POOL SOFA</t>
  </si>
  <si>
    <t>BED W/ SIDE TABLES</t>
  </si>
  <si>
    <t>THREE SEAT SOFA W/ TABLE</t>
  </si>
  <si>
    <t>SINGLE SEAT SOFA</t>
  </si>
  <si>
    <t>TABLE W/ THREE CHAIRS</t>
  </si>
  <si>
    <t>TABLE W/ TWO CHAIRS</t>
  </si>
  <si>
    <t>STUDY TABLE W/ CHAIR</t>
  </si>
  <si>
    <t>ISLAND COUNTER CHAIR</t>
  </si>
  <si>
    <t>SOLID SURFACING COUNTERTOPS</t>
  </si>
  <si>
    <t>CQ-01 - COUNTER TOP</t>
  </si>
  <si>
    <t>DIVISION 14 - CONVEYING SYSTEM</t>
  </si>
  <si>
    <t>ELEVATOR. (5 STOP)</t>
  </si>
  <si>
    <t>TRASH CHUTE</t>
  </si>
  <si>
    <t>DIVISION 21 - FIRE PROTECTION</t>
  </si>
  <si>
    <t>FIRE SPRINKLER</t>
  </si>
  <si>
    <t>SPRINKLER SYSTEM RISER</t>
  </si>
  <si>
    <t>BUTTERFLY CONTROL VALVE</t>
  </si>
  <si>
    <t>FIRE HOSE VALVE</t>
  </si>
  <si>
    <t>FLOOR CONTROL ASEEMBLY</t>
  </si>
  <si>
    <t>QUICK RESPONSE CONCEALED PENDANT SPRINKLER</t>
  </si>
  <si>
    <t>RESIDENTIAL CONCEALED PENDANT SPRINKLER</t>
  </si>
  <si>
    <t>QUICK RESPONSE DRY HORIZONTAL SIDEWALL SPRINKLER</t>
  </si>
  <si>
    <t>ALLOWANCES FOR MISC.</t>
  </si>
  <si>
    <t>PIPING</t>
  </si>
  <si>
    <t>(1-1/2") SPRINKLER PIPE</t>
  </si>
  <si>
    <t>(1") SPRINKLER PIPE</t>
  </si>
  <si>
    <t>(1/2") SPRINKLER PIPE</t>
  </si>
  <si>
    <t>FIRE PUMPS</t>
  </si>
  <si>
    <t>4-WAY PUMP TEST OUTLET CONNECTION W/ CAP CHAIN &amp; WALL PLATE</t>
  </si>
  <si>
    <t>PREPACKAGED FIRE PUMP ASSEMBLY - ARMSTRONG - MODEL: 6X5X10F</t>
  </si>
  <si>
    <t>WATER MOTOR GONG/ ELECTRIC BELL</t>
  </si>
  <si>
    <t>DIVISION 22 - PLUMBING</t>
  </si>
  <si>
    <t>P-2.0</t>
  </si>
  <si>
    <t>(3") DSN-1 - DOWNSPOUT NOZZLE - JR SMITH - 1775-U</t>
  </si>
  <si>
    <t>(3") RD-1 - ROOF DRAIN - ZURN - Z103-45</t>
  </si>
  <si>
    <t>(4") DSN-1 - DOWNSPOUT NOZZLE - JR SMITH - 1775-U</t>
  </si>
  <si>
    <t>(4") RD-1 - ROOF DRAIN - ZURN - Z103-45</t>
  </si>
  <si>
    <t>2-Way Grade cleanout</t>
  </si>
  <si>
    <t>BT-1 - BATH TUB - SS TUB COMPLETE W/ OVERFLOW TRIM - GC CENTRAL SUPPLY - GCP-CTM0D60</t>
  </si>
  <si>
    <t>CB-1 - CLOTHES WASHER UTILITY BOX - IPS/GUY GRAY 85708</t>
  </si>
  <si>
    <t>EFW-1 - EMERGENCY EYEWASH - GUARDIAN - G1721-HS</t>
  </si>
  <si>
    <t>EWC - ELECTRIC WATER COOLER - ELKAY - EZ(S)TL8</t>
  </si>
  <si>
    <t>FCO - FLOOR CLEANOUT - JR SMITH - 4020-U</t>
  </si>
  <si>
    <t>FD-1 - FLOOR DRAIN - JR SMITH - 2005-HP-U</t>
  </si>
  <si>
    <t>FD-2 - FLOOR DRAIN - JR SMITH - 2141</t>
  </si>
  <si>
    <t>FS-1 - FLOOR SINK - JR SMITH - 3140-PDBS (12X12X6)</t>
  </si>
  <si>
    <t>GAS METER</t>
  </si>
  <si>
    <t>GCO - GRADE CLEANOUT</t>
  </si>
  <si>
    <t>HB-1 - RECESSED HOSE BIBB - WOODFORD - B65-CC</t>
  </si>
  <si>
    <t>HB-2 -  HOSE BIBB - WOODFORD - 24</t>
  </si>
  <si>
    <t>HB-3 -  HOSE BIBB - WOODFORD - HC67</t>
  </si>
  <si>
    <t>HD-1 - HUB DRAIN - CAST RON 6"X18" W/ P TRAP</t>
  </si>
  <si>
    <t>Ib-1 - ICEMACHINE UTILITY BOX - IPS/GUY GRAY - 8797B</t>
  </si>
  <si>
    <t>KS-1 - KITCHEN SINK</t>
  </si>
  <si>
    <t>L-1 - LAVATORY - GC CENTRAL SUPPLY - GCP-C140</t>
  </si>
  <si>
    <t>L-2 - LAVATORY - GC CENTRAL SUPPLY - GCP-C140</t>
  </si>
  <si>
    <t>L-3 - LAVATORY - AMERICAN STANDARD - 9024</t>
  </si>
  <si>
    <t>L-5 - LAVATORY - GC CENTRAL SUPPLY - GCP-C140</t>
  </si>
  <si>
    <t>MS-1 - MOP SINK - GC CENTRAL SUPPLY - GCP-MSWMF</t>
  </si>
  <si>
    <t>Pex manifold</t>
  </si>
  <si>
    <t>Pex multi-port Tee</t>
  </si>
  <si>
    <t>PT-1 - PNEUMATIC  TANK - CHALLENGER - PC 144 FR - 44 GAL.</t>
  </si>
  <si>
    <t>Roof hydrant - ROOF HYDRANT - WOODFORD - SRH-MS - FREEZELESS</t>
  </si>
  <si>
    <t>RPZ-1 - REDUCED PRESSURE ZONE - WATTS - LF009-QT-S</t>
  </si>
  <si>
    <t>S-1 - KITCHEN SINK - GC CENTRAL SUPPLY - GCP-33X22UM-18G</t>
  </si>
  <si>
    <t>SH-1 - SHOWER - GC CENTRAL SUPPLY - GCP60X - SHOWER PAN</t>
  </si>
  <si>
    <t>SH-2 - SHOWER - MDF - 500 WMSS CUSTOM - SS WAL MOUNT SHOWER SYSTEM</t>
  </si>
  <si>
    <t>SH-3 - SHOWER - MDF - 500 WMSS CUSTOM - SS WAL MOUNT SHOWER SYSTEM</t>
  </si>
  <si>
    <t>GD-1 - GARBAGE DISPOSAL - GC CENTRAL SUPPLY - GCP-D1/2HP</t>
  </si>
  <si>
    <t>TD-1 - TRENCH DRAIN - ZURN - Z883</t>
  </si>
  <si>
    <t>Wall cleanout - JR SMITH - 4422-U</t>
  </si>
  <si>
    <t>WC-1 - WATER CLOSET - GC CENTRAL SUPPLY - GCP-A212HL</t>
  </si>
  <si>
    <t>WC-2 - WATER CLOSET - GC CENTRAL SUPPLY - GCP-A212HL</t>
  </si>
  <si>
    <t>WC-5 - WATER CLOSET - GC CENTRAL SUPPLY - GCP-A212HL</t>
  </si>
  <si>
    <t>WATER HEATER &amp; EQUIPMENTS</t>
  </si>
  <si>
    <t>WATER CONDIOTIONER SYSTEM - AQUA REX - WK5</t>
  </si>
  <si>
    <t>BP-1 - BOOSTER PUMP - QUANTUMFLOW - GENIUS TRIFLEX QVG-45/2-1</t>
  </si>
  <si>
    <t>CP-1 - RECIRCULATING PUMP - BELL &amp; GOSSETT - ECOCIRC XL36-45</t>
  </si>
  <si>
    <t>CP-2 - RECIRCULATING PUMP - BELL &amp; GOSSETT - ECOCIRC XL36-45</t>
  </si>
  <si>
    <t>CP-3 - RECIRCULATING PUMP - BELL &amp; GOSSETT - ECOCIRC XL36-45</t>
  </si>
  <si>
    <t>CP-4 - RECIRCULATING PUMP - BELL &amp; GOSSETT - ECOCIRC XL65-130</t>
  </si>
  <si>
    <t>CP-5 - RECIRCULATING PUMP - BELL &amp; GOSSETT - ECOCIRC XL65-130</t>
  </si>
  <si>
    <t>SP-1 - SUMP PUMP - LIBERTY - ELV290</t>
  </si>
  <si>
    <t>SP-2 - SUMP PUMP - LIBERTY - ELV290</t>
  </si>
  <si>
    <t>SP-3 - SUMP PUMP - LIBERTY - ELV290</t>
  </si>
  <si>
    <t>SP-4 - SUMP PUMP - LIBERTY - 233</t>
  </si>
  <si>
    <t>SP-5 - SUMP PUMP - LIBERTY - 233</t>
  </si>
  <si>
    <t>WH-1 - WATER HEATER - AO SMITH - DEL-30</t>
  </si>
  <si>
    <t>WH-2 - WATER HEATER - AO SMITH - DEL-30</t>
  </si>
  <si>
    <t>WH-3 - WATER HEATER - AO SMITH - DEL-30</t>
  </si>
  <si>
    <t>WH-4 - WATER HEATER - AO SMITH - DEL-52</t>
  </si>
  <si>
    <t>WH-5 - WATER HEATER - CHRONOMITE - ER-60L/480_3P</t>
  </si>
  <si>
    <t>WH-6 - WATER HEATER - CHRONOMITE - ER-60L/480_3P</t>
  </si>
  <si>
    <t>WH-7 - WATER HEATER - AO SMITH - DEL-30</t>
  </si>
  <si>
    <t>WH-8 - WATER HEATER - AO SMITH - DEL-30</t>
  </si>
  <si>
    <t>EXPANSION TANK - AMTROL - ST-5</t>
  </si>
  <si>
    <t>SHUTT OFF VALVE</t>
  </si>
  <si>
    <t>PRESSURE RELIEF VALVE</t>
  </si>
  <si>
    <t>THERMOMETER</t>
  </si>
  <si>
    <t>CHECK VALVE</t>
  </si>
  <si>
    <t>MIXING VALVE</t>
  </si>
  <si>
    <t>AQUASTAT</t>
  </si>
  <si>
    <t>DOMESTIC WATER PIPING
COPPER TYPE "L"</t>
  </si>
  <si>
    <t>(1") Cold water pipe</t>
  </si>
  <si>
    <t>(1") Hot water pipe</t>
  </si>
  <si>
    <t>(1/2") Cold water pipe</t>
  </si>
  <si>
    <t>(1/2") Hot water pipe</t>
  </si>
  <si>
    <t>(1-1/2") COLD WATER PIPE</t>
  </si>
  <si>
    <t>(1-1/4") Cold water pipe</t>
  </si>
  <si>
    <t>(2") COLD WATER PIPE</t>
  </si>
  <si>
    <t>(2-1/2") COLD WATER PIPE</t>
  </si>
  <si>
    <t>(3") COLD WATER PIPE</t>
  </si>
  <si>
    <t>(3/4") Cold water pipe</t>
  </si>
  <si>
    <t>(3/4") Hot water pipe</t>
  </si>
  <si>
    <t>(3/4") HOT WATER RETURN PIPE</t>
  </si>
  <si>
    <t>(4") COLD WATER PIPE</t>
  </si>
  <si>
    <t>(6") COLD WATER PIPE</t>
  </si>
  <si>
    <t>SANITARY PIPING
SCH 40 PVC</t>
  </si>
  <si>
    <t>(1-1/2") Vent  pipe</t>
  </si>
  <si>
    <t>(12") SANITARY PIPE</t>
  </si>
  <si>
    <t>(2") Sanitary  pipe</t>
  </si>
  <si>
    <t>(2") Vent  pipe</t>
  </si>
  <si>
    <t>(3") Sanitary  pipe</t>
  </si>
  <si>
    <t>(3") STORM DRAIN PIPE</t>
  </si>
  <si>
    <t>(3") Vent  pipe</t>
  </si>
  <si>
    <t>(3") VTR</t>
  </si>
  <si>
    <t>(3") WASTE PIPE</t>
  </si>
  <si>
    <t>(4") Sanitary  pipe</t>
  </si>
  <si>
    <t>(4") STORM DRAIN PIPE</t>
  </si>
  <si>
    <t>(4") VENT PIPE</t>
  </si>
  <si>
    <t>(4") VTR</t>
  </si>
  <si>
    <t>(4") WASTE PIPE</t>
  </si>
  <si>
    <t>(6") SANITARY PIPE</t>
  </si>
  <si>
    <t>(8") SANITARY PIPE</t>
  </si>
  <si>
    <t>POOL DRAIN PIPE</t>
  </si>
  <si>
    <t>GAS PIPING</t>
  </si>
  <si>
    <t>2#GAS PIPE</t>
  </si>
  <si>
    <t>5#GAS PIPE</t>
  </si>
  <si>
    <t>misc.connections and accessories</t>
  </si>
  <si>
    <t>DIVISION 23 - HEATING, VENTILATING, AND AIR-CONDITIONING (HVAC)</t>
  </si>
  <si>
    <t>M2.0</t>
  </si>
  <si>
    <t>UH-1 - ELECTRIC UNIT HEATER - QMARKS MODEL SSHO</t>
  </si>
  <si>
    <t>UH-2 - ELECTRIC UNIT HEATER - QMARKS MODEL SSHO</t>
  </si>
  <si>
    <t>EF-5 - ROOF EXHAUST FAN @POOL</t>
  </si>
  <si>
    <t>EF-6 - ROOF EXHAUST FAN @POOL</t>
  </si>
  <si>
    <t>FC-1-1 - FAN COIL UNIT (@CORRIDOR NOT DETAIL)</t>
  </si>
  <si>
    <t>FC-1-2 - FAN COIL UNIT (@CORRIDOR NOT DETAIL)</t>
  </si>
  <si>
    <t>FC-1-3 - FAN COIL UNIT (@CORRIDOR NOT DETAIL)</t>
  </si>
  <si>
    <t>FC-1-4 - FAN COIL UNIT (@CORRIDOR NOT DETAIL)</t>
  </si>
  <si>
    <t>FC-1-5 - FAN COIL UNIT (@CORRIDOR NOT DETAIL)</t>
  </si>
  <si>
    <t>FC-1-6 - FAN COIL UNIT (@CORRIDOR NOT DETAIL)</t>
  </si>
  <si>
    <t>FC-1-7 - FAN COIL UNIT (@CORRIDOR NOT DETAIL)</t>
  </si>
  <si>
    <t>FC-1-8 - FAN COIL UNIT (@CORRIDOR NOT DETAIL)</t>
  </si>
  <si>
    <t>FC-1-9 - FAN COIL UNIT (@CORRIDOR NOT DETAIL)</t>
  </si>
  <si>
    <t>FC-1-10 - FAN COIL UNIT (@CORRIDOR NOT DETAIL)</t>
  </si>
  <si>
    <t>FC-1-11 - FAN COIL UNIT (@CORRIDOR NOT DETAIL)</t>
  </si>
  <si>
    <t>FC-2-8 - FAN COIL UNIT (@CORRIDOR NOT DETAIL)</t>
  </si>
  <si>
    <t>FC-5A - FAN COIL UNIT (@CORRIDOR NOT DETAIL)</t>
  </si>
  <si>
    <t>FC-5B - FAN COIL UNIT (@CORRIDOR NOT DETAIL)</t>
  </si>
  <si>
    <t>FC-6A - FAN COIL UNIT (@CORRIDOR NOT DETAIL)</t>
  </si>
  <si>
    <t>FC-6B - FAN COIL UNIT (@CORRIDOR NOT DETAIL)</t>
  </si>
  <si>
    <t>FC-6C - FAN COIL UNIT (@CORRIDOR NOT DETAIL)</t>
  </si>
  <si>
    <t>FC-6D - FAN COIL UNIT (@CORRIDOR NOT DETAIL)</t>
  </si>
  <si>
    <t>CU-5 - CONDENSING UNIT (NO DETAIL @POOL)</t>
  </si>
  <si>
    <t>CU-6 - CONDENSING UNIT (NO DETAIL @POOL)</t>
  </si>
  <si>
    <t>HP-1-1 - DUCTLESS SPLIT SYSTEM HEAT PUMP - LENNOX - (MWHA018S4-1P/ MHA018S4S-1P)</t>
  </si>
  <si>
    <t>HP-1-2 - DUCTLESS SPLIT SYSTEM HEAT PUMP - LENNOX - (MWHA018S4-1P/ MHA018S4S-1P)</t>
  </si>
  <si>
    <t>HP-1-3 - DUCTLESS SPLIT SYSTEM HEAT PUMP - LENNOX - (MWHA018S4-1P/ MHA018S4S-1P)</t>
  </si>
  <si>
    <t>HP-1-4 - DUCTLESS SPLIT SYSTEM HEAT PUMP - LENNOX - (MWHA018S4-1P/ MHA018S4S-1P)</t>
  </si>
  <si>
    <t>HP-1-5 - DUCTLESS SPLIT SYSTEM HEAT PUMP - LENNOX - (MWHA018S4-1P/ MHA018S4S-1P)</t>
  </si>
  <si>
    <t>HP-1-6 - DUCTLESS SPLIT SYSTEM HEAT PUMP - LENNOX - (MWHA018S4-1P/ MHA018S4S-1P)</t>
  </si>
  <si>
    <t>HP-1-7 - DUCTLESS SPLIT SYSTEM HEAT PUMP - LENNOX - (MWHA018S4-1P/ MHA018S4S-1P)</t>
  </si>
  <si>
    <t>HP-1-8 - DUCTLESS SPLIT SYSTEM HEAT PUMP - LENNOX - (MWHA018S4-1P/ MHA018S4S-1P)</t>
  </si>
  <si>
    <t>HP-1-9 - DUCTLESS SPLIT SYSTEM HEAT PUMP - LENNOX - (MWHA018S4-1P/ MHA018S4S-1P)</t>
  </si>
  <si>
    <t>IDU -1-1 - VRF INDOOR UNIT - LENNOX - VMDB030H4-3P</t>
  </si>
  <si>
    <t>IDU -1-2 - VRF INDOOR UNIT - LENNOX - VMDB054H4-3P</t>
  </si>
  <si>
    <t>IDU -1-3 - VRF INDOOR UNIT - LENNOX - VMDB018H4-3P</t>
  </si>
  <si>
    <t>IDU -1-4 - VRF INDOOR UNIT - LENNOX - VMDB018H4-3P</t>
  </si>
  <si>
    <t>IDU -1-5 - VRF INDOOR UNIT - LENNOX - VMDB018H4-3P</t>
  </si>
  <si>
    <t>IDU -1-6 - VRF INDOOR UNIT - LENNOX - VMDB018H4-3P</t>
  </si>
  <si>
    <t>IDU -1-7 - VRF INDOOR UNIT - LENNOX - VMDB012H4-3P</t>
  </si>
  <si>
    <t>IDU -1-8 - VRF INDOOR UNIT - LENNOX - VMDB024H4-3P</t>
  </si>
  <si>
    <t>IDU -1-9 - VRF INDOOR UNIT - LENNOX - VMDB030H4-3P</t>
  </si>
  <si>
    <t>EF-1-1 - EXHAUST FAN - PANASONIC - FV-0510VS2</t>
  </si>
  <si>
    <t>EF-1-2 - EXHAUST FAN - PANASONIC - FV-0510VS2</t>
  </si>
  <si>
    <t>EF-1-3 - EXHAUST FAN - PANASONIC - FV-0510VS2</t>
  </si>
  <si>
    <t>EF-2-1 - EXHAUST FAN - PANASONIC - FV-0510VS2</t>
  </si>
  <si>
    <t>EF-2-2 - EXHAUST FAN - PANASONIC - FV-0510VS2</t>
  </si>
  <si>
    <t>EF-2-3 - EXHAUST FAN - PANASONIC - FV-0510VS2</t>
  </si>
  <si>
    <t>EF-2-4 - EXHAUST FAN - PANASONIC - FV-0510VS2</t>
  </si>
  <si>
    <t>EF-3-1 - EXHAUST FAN - PANASONIC - FV-0510VS2</t>
  </si>
  <si>
    <t>EF-3-2 - EXHAUST FAN - PANASONIC - FV-0510VS2</t>
  </si>
  <si>
    <t>EF-4-1 - EXHAUST FAN - PANASONIC - FV-0510VS2</t>
  </si>
  <si>
    <t>EF-4-2 - EXHAUST FAN - PANASONIC - FV-0510VS2</t>
  </si>
  <si>
    <t>EF-5-1 - EXHAUST FAN - PANASONIC - FV-0510VS2</t>
  </si>
  <si>
    <t>EF-5-2 - EXHAUST FAN - PANASONIC - FV-0510VS2</t>
  </si>
  <si>
    <t>FC-2-1 - FAN COIL UNIT (@CORRIDOR NOT DETAIL)</t>
  </si>
  <si>
    <t>FC-2-2 - FAN COIL UNIT (@CORRIDOR NOT DETAIL)</t>
  </si>
  <si>
    <t>FC-2-3 - FAN COIL UNIT (@CORRIDOR NOT DETAIL)</t>
  </si>
  <si>
    <t>FC-2-4 - FAN COIL UNIT (@CORRIDOR NOT DETAIL)</t>
  </si>
  <si>
    <t>FC-2-5 - FAN COIL UNIT (@CORRIDOR NOT DETAIL)</t>
  </si>
  <si>
    <t>FC-2-6 - FAN COIL UNIT (@CORRIDOR NOT DETAIL)</t>
  </si>
  <si>
    <t>FC-2-7 - FAN COIL UNIT (@CORRIDOR NOT DETAIL)</t>
  </si>
  <si>
    <t>FC-3-1 - FAN COIL UNIT (@CORRIDOR NOT DETAIL)</t>
  </si>
  <si>
    <t>FC-3-2 - FAN COIL UNIT (@CORRIDOR NOT DETAIL)</t>
  </si>
  <si>
    <t>FC-3-3 - FAN COIL UNIT (@CORRIDOR NOT DETAIL)</t>
  </si>
  <si>
    <t>FC-3-4 - FAN COIL UNIT (@CORRIDOR NOT DETAIL)</t>
  </si>
  <si>
    <t>FC-3-5 - FAN COIL UNIT (@CORRIDOR NOT DETAIL)</t>
  </si>
  <si>
    <t>FC-3-6 - FAN COIL UNIT (@CORRIDOR NOT DETAIL)</t>
  </si>
  <si>
    <t>FC-3-7 - FAN COIL UNIT (@CORRIDOR NOT DETAIL)</t>
  </si>
  <si>
    <t>FC-3-8 - FAN COIL UNIT (@CORRIDOR NOT DETAIL)</t>
  </si>
  <si>
    <t>FC-4-1 - FAN COIL UNIT (@CORRIDOR NOT DETAIL)</t>
  </si>
  <si>
    <t>FC-4-2 - FAN COIL UNIT (@CORRIDOR NOT DETAIL)</t>
  </si>
  <si>
    <t>FC-4-3 - FAN COIL UNIT (@CORRIDOR NOT DETAIL)</t>
  </si>
  <si>
    <t>FC-4-4 - FAN COIL UNIT (@CORRIDOR NOT DETAIL)</t>
  </si>
  <si>
    <t>FC-4-5 - FAN COIL UNIT (@CORRIDOR NOT DETAIL)</t>
  </si>
  <si>
    <t>FC-4-6 - FAN COIL UNIT (@CORRIDOR NOT DETAIL)</t>
  </si>
  <si>
    <t>FC-4-7 - FAN COIL UNIT (@CORRIDOR NOT DETAIL)</t>
  </si>
  <si>
    <t>FC-4-8 - FAN COIL UNIT (@CORRIDOR NOT DETAIL)</t>
  </si>
  <si>
    <t>FC-5-1 - FAN COIL UNIT (@CORRIDOR NOT DETAIL)</t>
  </si>
  <si>
    <t>FC-5-2 - FAN COIL UNIT (@CORRIDOR NOT DETAIL)</t>
  </si>
  <si>
    <t>FC-5-3 - FAN COIL UNIT (@CORRIDOR NOT DETAIL)</t>
  </si>
  <si>
    <t>FC-5-4 - FAN COIL UNIT (@CORRIDOR NOT DETAIL)</t>
  </si>
  <si>
    <t>FC-5-5 - FAN COIL UNIT (@CORRIDOR NOT DETAIL)</t>
  </si>
  <si>
    <t>FC-5-6 - FAN COIL UNIT (@CORRIDOR NOT DETAIL)</t>
  </si>
  <si>
    <t>FC-5-7 - FAN COIL UNIT (@CORRIDOR NOT DETAIL)</t>
  </si>
  <si>
    <t>FC-5-8 - FAN COIL UNIT (@CORRIDOR NOT DETAIL)</t>
  </si>
  <si>
    <t>IDU-2-1 - VRF INDOOR UNIT - LENNOX - VMDB024H4-3P</t>
  </si>
  <si>
    <t>IDU -2-2 - VRF INDOOR UNIT - LENNOX - VMDB024H4-3P</t>
  </si>
  <si>
    <t>IDU -2-3 - VRF INDOOR UNIT - LENNOX - VMDB024H4-3P</t>
  </si>
  <si>
    <t>IDU -2-4 - VRF INDOOR UNIT - LENNOX - VMDB024H4-3P</t>
  </si>
  <si>
    <t>VRF-A - OUTDOOR UNIT - LENNOX - VRB216H4M-3Y</t>
  </si>
  <si>
    <t>VRF-B - OUTDOOR UNIT - LENNOX - VRB120H4M-3Y</t>
  </si>
  <si>
    <t>DOAS-1 - DEDICATED OUTSIDE AIR SOURCE UNIT - ADDISON - PROA-150</t>
  </si>
  <si>
    <t>DOAS-2 - DEDICATED OUTSIDE AIR SOURCE UNIT - ADDISON - PROA-150</t>
  </si>
  <si>
    <t>DOAS-3 - DEDICATED OUTSIDE AIR SOURCE UNIT - ADDISON - PROA-150</t>
  </si>
  <si>
    <t>D - LINEAR BAR CEILING DIFFUSER W/ INSULATED PLENUM. - TITUS MODEL: FL-30 W/ SINGLE 3 SLOT OPENING</t>
  </si>
  <si>
    <t>(24X24) SUPPLY DIFFUSER - HART &amp; COOLEY, MODEL: 304., 4-WAY THROW PATTERN W/ OPPOSED BLADE DAMPER (200 CFM)</t>
  </si>
  <si>
    <t>(24X24) SUPPLY DIFFUSER - HART &amp; COOLEY, MODEL: 304., 4-WAY THROW PATTERN W/ OPPOSED BLADE DAMPER (250 CFM)</t>
  </si>
  <si>
    <t>(24X24) SUPPLY DIFFUSER - HART &amp; COOLEY, MODEL: 304., 4-WAY THROW PATTERN W/ OPPOSED BLADE DAMPER (300 CFM)</t>
  </si>
  <si>
    <t>(12X12) SUPPLY DIFFUSER - HART &amp; COOLEY, MODEL: 304., 4-WAY THROW PATTERN W/ OPPOSED BLADE DAMPER (50 CFM)</t>
  </si>
  <si>
    <t>(12X12) SUPPLY DIFFUSER - HART &amp; COOLEY, MODEL: 304., 4-WAY THROW PATTERN W/ OPPOSED BLADE DAMPER (100 CFM)</t>
  </si>
  <si>
    <t>C - SUPPLY DIFFUSER - TITUS MODEL: TMSA AL. 24X24 - 4WAY THROW (250 CFM)</t>
  </si>
  <si>
    <t>C - SUPPLY DIFFUSER - TITUS MODEL: TMSA AL. 24X24 - 4WAY THROW (1750 CFM)</t>
  </si>
  <si>
    <t>(A) - RETURN GRILLE - HART &amp; COOLEY MODEL: 684, FILTERED RETURN GRILLE</t>
  </si>
  <si>
    <t>(C) - PERFORATED SQUAE CEILING DIFFUSER - TITUS MODEL: 50F</t>
  </si>
  <si>
    <t>(24X24) SUPPLY DIFFUSER - HART &amp; COOLEY, MODEL: 304., 4-WAY THROW PATTERN W/ OPPOSED BLADE DAMPER (175 CFM)</t>
  </si>
  <si>
    <t>(24X24) SUPPLY DIFFUSER - HART &amp; COOLEY, MODEL: 304., 4-WAY THROW PATTERN W/ OPPOSED BLADE DAMPER (50 CFM)</t>
  </si>
  <si>
    <t>GENERATOR MUFFLER</t>
  </si>
  <si>
    <t>(12X8) SUPPLY DIFFUSER - HART &amp; COOLEY, MODEL: 303., 4-WAY THROW PATTERN W/ OPPOSED BLADE DAMPER (400 CFM)</t>
  </si>
  <si>
    <t>FIRE SMOKE DAMPER</t>
  </si>
  <si>
    <t>(12X12) EXHAUST AIR LOUVER. RUSKIN MODEL EFL6375DX</t>
  </si>
  <si>
    <t>(12x12) OUTSIDE AIR LOUVER - RUSKIN MODEL: EFL6375DX</t>
  </si>
  <si>
    <t>(18"X6") TRANSFER GRILLE - TITUS 350 FL</t>
  </si>
  <si>
    <t>(24X24) SUPPLY DIFFUSER - HART &amp; COOLEY, MODEL: 304., 4-WAY THROW PATTERN W/ OPPOSED BLADE DAMPER (225 CFM)</t>
  </si>
  <si>
    <t>EF-A -  EXHAUST FAN - PANASONIC - FV-0510VS2 (50 CFM)</t>
  </si>
  <si>
    <t>FC-A - SPLIT SYSTEM HEAT PUMP - INDOOR - LENNOX - MMDA024S4-2P (820 CFM)</t>
  </si>
  <si>
    <t>FC-B - SPLIT SYSTEM HEAT PUMP - INDOOR - LENNOX - CBA25UHV-024 (820 CFM)</t>
  </si>
  <si>
    <t>FC-C - SPLIT SYSTEM HEAT PUMP - INDOOR - LENNOX - CBA25UHV-030 (1250 CFM)</t>
  </si>
  <si>
    <t>CU - SPLIT SYSTEM HEAT PUMP - LENNOX - ML16XP1-024-230 (2.0 TON)</t>
  </si>
  <si>
    <t>MANUAL BALANCING DAMPER</t>
  </si>
  <si>
    <t>(48"X30") RETURN AIR GRILLE</t>
  </si>
  <si>
    <t>BALANCE OUTSIDE AIR DAMPER</t>
  </si>
  <si>
    <t>DUCT WALL CAP</t>
  </si>
  <si>
    <t>(18"x12") WALL LOUVER</t>
  </si>
  <si>
    <t>METAL DUCTS</t>
  </si>
  <si>
    <t>(18'x18") METAL DUCT</t>
  </si>
  <si>
    <t>(24X12) METAL DUCT</t>
  </si>
  <si>
    <t>ROUND DUCT</t>
  </si>
  <si>
    <t>(10"Dia) ROUND DUCT</t>
  </si>
  <si>
    <t>(12"Dia) ROUND DUCT</t>
  </si>
  <si>
    <t>(14"Dia) ROUND DUCT</t>
  </si>
  <si>
    <t>(16"Dia) ROUND DUCT</t>
  </si>
  <si>
    <t>(18"Dia) ROUND DUCT</t>
  </si>
  <si>
    <t>(20"Dia) ROUND DUCT</t>
  </si>
  <si>
    <t>(4"Dia) ROUND DUCT</t>
  </si>
  <si>
    <t>(5"Dia) ROUND DUCT</t>
  </si>
  <si>
    <t>(6"Dia) ROUND DUCT</t>
  </si>
  <si>
    <t>(8"Dia) ROUND DUCT</t>
  </si>
  <si>
    <t>REFRIGERATION PIPING</t>
  </si>
  <si>
    <t>DIVISION 26 - ELECTRICAL</t>
  </si>
  <si>
    <t>(1/2) SWITCHED DUPLEX RECEPTACLE</t>
  </si>
  <si>
    <t>(48"x120"x3/4") FR AC PLYWOOD BACKBOARD SECURELY</t>
  </si>
  <si>
    <t>CEILING FAN</t>
  </si>
  <si>
    <t>DIMMER SWITCH</t>
  </si>
  <si>
    <t>DOUBLE DUPLEX RECEPTACLE</t>
  </si>
  <si>
    <t>DUPLEX RECEPTACLE</t>
  </si>
  <si>
    <t>DUPLEX RECEPTACLE W/ USB OUTLET</t>
  </si>
  <si>
    <t>FAN SINGLE POLE SWITCH</t>
  </si>
  <si>
    <t>FAN SWITCH</t>
  </si>
  <si>
    <t>FLOORBOX DUPLEX RECEPTACLE</t>
  </si>
  <si>
    <t>FUSED DISCONNECT SWITCH</t>
  </si>
  <si>
    <t>GFCI DUPLEX RECEPTACLE</t>
  </si>
  <si>
    <t>GFCI DUPLEX RECEPTACLE W/ USB OUTLET WEATHERPROOF</t>
  </si>
  <si>
    <t>GFCI USB RECEPTACLE</t>
  </si>
  <si>
    <t>JUNCTION BOX</t>
  </si>
  <si>
    <t>JUNCTION BOX WEATHERPROOF</t>
  </si>
  <si>
    <t>MOTION SENSOR</t>
  </si>
  <si>
    <t>MOTOR RATED SWITCH</t>
  </si>
  <si>
    <t>NON FUSED DISCONNECT SWITCH</t>
  </si>
  <si>
    <t>SINGLE POLE SWITCH</t>
  </si>
  <si>
    <t>SPECIAL OUTLET</t>
  </si>
  <si>
    <t>THERMAL OVERLOAD SWITCH</t>
  </si>
  <si>
    <t>THERMOSTAT</t>
  </si>
  <si>
    <t>THREE POLE DIMMER SWITCH</t>
  </si>
  <si>
    <t>THREE POLE SWITCH</t>
  </si>
  <si>
    <t>TMGB' FIRE DRILLED COPPER BUS BAR W/ STANDARD HOLES</t>
  </si>
  <si>
    <t>ELECTRICAL PANELS</t>
  </si>
  <si>
    <t>ELECTRICAL PANEL 3C, 208/120V, 3PH, 4W, 200A</t>
  </si>
  <si>
    <t>ELECTRICAL PANEL 1D, 208/120V, 3PH, 4W, 200A</t>
  </si>
  <si>
    <t>ELECTRICAL PANEL 1A, 208/120V, 3PH, 4W, 200A</t>
  </si>
  <si>
    <t>ELECTRICAL PANEL 3D, 208/120V, 3PH, 4W, 200A</t>
  </si>
  <si>
    <t>ELECTRICAL PANEL 3A, 208/120V, 3PH, 4W, 200A</t>
  </si>
  <si>
    <t>ELECTRICAL PANEL 1B, 208/120V, 3PH, 4W, 200A</t>
  </si>
  <si>
    <t>ELECTRICAL PANEL 3B, 208/120V, 3PH, 4W, 200A</t>
  </si>
  <si>
    <t>ELECTRICAL PANEL 1C, 208/120V, 3PH, 4W, 200A</t>
  </si>
  <si>
    <t>ELECTRICAL PANEL SP1, 208/120V, 3PH, 4W, 125A</t>
  </si>
  <si>
    <t>ELECTRICAL PANEL ELV3, 208/120V, 3PH, 4W, 125A</t>
  </si>
  <si>
    <t>ELECTRICAL PANEL ELV1, 208/120V, 3PH, 4W, 125A</t>
  </si>
  <si>
    <t>ELECTRICAL PANEL SP2, 208/120V, 3PH, 4W, 125A</t>
  </si>
  <si>
    <t>ELECTRICAL PANEL LO1, 208/120V, 3PH, 4W, 125A</t>
  </si>
  <si>
    <t>ELECTRICAL PANEL ELV2, 208/120V, 3PH, 4W, 125A</t>
  </si>
  <si>
    <t>ELECTRICAL PANEL LO2, 208/120V, 3PH, 4W, 125A</t>
  </si>
  <si>
    <t>ELECTRICAL PANEL P1, 208/120V, 3PH, 4W, 200A</t>
  </si>
  <si>
    <t>ELECTRICAL PANEL P2, 208/120V, 3PH, 4W, 125A</t>
  </si>
  <si>
    <t>ELECTRICAL PANEL "1B-A", 208/120V, 3PH, 4W, 200A</t>
  </si>
  <si>
    <t>ELECTRICAL PANEL "2B-A", 208/120V, 3PH, 4W, 200A</t>
  </si>
  <si>
    <t>ELECTRICAL PANEL "2B-C", 208/120V, 3PH, 4W, 200A</t>
  </si>
  <si>
    <t>ELECTRICAL PANEL "2B-B", 208/120V, 3PH, 4W, 200A</t>
  </si>
  <si>
    <t>ELECTRICAL PANEL "2B-D", 208/120V, 3PH, 4W, 200A</t>
  </si>
  <si>
    <t>ELECTRICAL PANEL "2B-E", 208/120V, 3PH, 4W, 200A</t>
  </si>
  <si>
    <t>ELECTRICAL PANEL "2B-F", 208/120V, 3PH, 4W, 200A</t>
  </si>
  <si>
    <t>ELECTRICAL PANEL "2B-G", 208/120V, 3PH, 4W, 200A</t>
  </si>
  <si>
    <t>ELECTRICAL PANEL "3B-A", 208/120V, 3PH, 4W, 200A</t>
  </si>
  <si>
    <t>ELECTRICAL PANEL "3B-B", 208/120V, 3PH, 4W, 200A</t>
  </si>
  <si>
    <t>ELECTRICAL PANEL "3B-C", 208/120V, 3PH, 4W, 200A</t>
  </si>
  <si>
    <t>ELECTRICAL PANEL "3B-D", 208/120V, 3PH, 4W, 200A</t>
  </si>
  <si>
    <t>ELECTRICAL PANEL "3B-E", 208/120V, 3PH, 4W, 200A</t>
  </si>
  <si>
    <t>ELECTRICAL PANEL "SA", 208/120V, 3PH, 4W, 200A</t>
  </si>
  <si>
    <t>ELECTRICAL PANEL "SB", 208/120V, 3PH, 4W, 200A</t>
  </si>
  <si>
    <t>ELECTRICAL PANEL "SL-A", 208/120V, 3PH, 4W, 200A</t>
  </si>
  <si>
    <t>ELECTRICAL PANEL "SL-B", 208/120V, 3PH, 4W, 200A</t>
  </si>
  <si>
    <t>MAIN SWITCHOARD 1600A</t>
  </si>
  <si>
    <t>DISTRIBUTION BOARD 1200A</t>
  </si>
  <si>
    <t>DISTRIBUTION BOARD 1000A</t>
  </si>
  <si>
    <t>DISTRIBUTION BOARD 1600A</t>
  </si>
  <si>
    <t>TRANSFORMER 500KVA, 480V-208/120V</t>
  </si>
  <si>
    <t>TRANSFORMER 300KVA, 480V-208/120V</t>
  </si>
  <si>
    <t>MAIN SWITCHOARD 2500A</t>
  </si>
  <si>
    <t>DISTRIBUTION BOARD 800A</t>
  </si>
  <si>
    <t>ATS - AUTOMATIC TRANSFER SWITCH - 800A</t>
  </si>
  <si>
    <t>BREAKERS</t>
  </si>
  <si>
    <t>ELECTRCAL BREAKER 1P, 20A</t>
  </si>
  <si>
    <t>ELECTRCAL BREAKER 2P, 20A</t>
  </si>
  <si>
    <t>ELECTRCAL BREAKER 2P, 25A</t>
  </si>
  <si>
    <t>ELECTRCAL BREAKER 2P, 30A</t>
  </si>
  <si>
    <t>ELECTRCAL BREAKER 2P, 40A</t>
  </si>
  <si>
    <t>ELECTRCAL BREAKER 3P, 25A</t>
  </si>
  <si>
    <t>ELECTRCAL BREAKER 3P, 30A</t>
  </si>
  <si>
    <t>ELECTRCAL BREAKER 2P, 50A</t>
  </si>
  <si>
    <t>ELECTRCAL BREAKER 2P, 15A</t>
  </si>
  <si>
    <t>ELECTRCAL BREAKER 1P, 15A</t>
  </si>
  <si>
    <t>OTHERS</t>
  </si>
  <si>
    <t>ELECTRIC WIRING &amp; CONDUIT</t>
  </si>
  <si>
    <t>TELEPHONE &amp; CABLE UNDERGROUND</t>
  </si>
  <si>
    <t>PRIMARY UNDERGROUND</t>
  </si>
  <si>
    <t xml:space="preserve">SECONDARY UNDERGROUND </t>
  </si>
  <si>
    <t>ELECTRICAL FIXTURES</t>
  </si>
  <si>
    <t>A - CEILING RECESSED LED FIXTURE - HALO COMMERCIAL - PR6-F12-D010-PR6M-12-MD-8F-S-MW</t>
  </si>
  <si>
    <t>AE - CEILING RECESSED LED FIXTURE - HALO COMMERCIAL - PR6-F12-D010-PR6M-12-MD-8F-S-MW W/ EMERGENCY BATTERY BACKUP REMV14</t>
  </si>
  <si>
    <t>M - SUSPENDED CEILING LED LIGHT - METALUX - 4SNLED-LD5-34SL-LN-UNV-L840-CD1-U-EL1-4W</t>
  </si>
  <si>
    <t>ME - SUSPENDED CEILING LED LIGHT - METALUX - 4SNLED-LD5-34SL-LN-UNV-L840-CD1-U-EL1-4W W/ EMERGENC BATTERY BACKUP</t>
  </si>
  <si>
    <t>C - VANITY WALL SCONCE</t>
  </si>
  <si>
    <t>O - 2X4 LED TROFFER - METALUX - 24FP4740C</t>
  </si>
  <si>
    <t>OE - 2X4 LED TROFFER - METALUX - 24FP4740C W/ EMERGENCY BATTERY BACKUP</t>
  </si>
  <si>
    <t>B - STAIRS LED FIXTURE - METALUX - 4SNLED-LD5-34SL-LN-UN-UNV-L840-CD1-U-EL14W</t>
  </si>
  <si>
    <t>E - EXTERIOR WALL SCONCES - STREETWORKS - GAW-SA1-A-750-U-T2</t>
  </si>
  <si>
    <t>EMERGENCY BATTERY UNIT W/ TWIN HEAD</t>
  </si>
  <si>
    <t>ELEVATOR LED SCONCE</t>
  </si>
  <si>
    <t>CEILING MOUNT PENDANT</t>
  </si>
  <si>
    <t>EXTERIOR WALL MTD SCONCE</t>
  </si>
  <si>
    <t>ISLAND COUNTER PENDANT</t>
  </si>
  <si>
    <t>LT-04 -A - CENTER PENDANT - TECH LIGHTING - 700BRXCL93024BS</t>
  </si>
  <si>
    <t>LT-04B - PENDANT - TECH LIGHTING - 700BRXCL93012BS</t>
  </si>
  <si>
    <t>LT-04C - PENDANT - TECH LIGHTING - 700BRXRL93048BS</t>
  </si>
  <si>
    <t>LT-08 - PENDANT - TECH LIGHTING - 700-TD-SYRP-B-LED930</t>
  </si>
  <si>
    <t>U1 - 6" LED DOWNLIGHT  - HALO - HC6-15-D010-HM6-12-930</t>
  </si>
  <si>
    <t>VANITY LED FIXTURE - SIGNATURE HARDWARE - 946559</t>
  </si>
  <si>
    <t>GENERATORS</t>
  </si>
  <si>
    <t>EMERGENCY GENERATOR 230KW</t>
  </si>
  <si>
    <t>EXTERIOR LIGHTING</t>
  </si>
  <si>
    <t>SP-1 - POLE LED FIXTURE</t>
  </si>
  <si>
    <t>SP-1 - POLE LED FIXTURE TWO FACE</t>
  </si>
  <si>
    <t>S1 - PRV-PA2B-750-U-T4W-HSS - LED POLE LIGHT</t>
  </si>
  <si>
    <t>FIRE ALARM</t>
  </si>
  <si>
    <t>MULTISTATION PHOTOELECTRIC SMOKE ALARM W/ LOW FREQUENCY TEMPORAL SOUNDER</t>
  </si>
  <si>
    <t>PHOTOELECTRIC SMOKE DETECTOR</t>
  </si>
  <si>
    <t>WALL MTD AUDIABLE HORN NOTIFICATION APPLIANCE</t>
  </si>
  <si>
    <t>WALL MTD AUDIABLE/VISIBLE NOTIFICATION APPLIANCE</t>
  </si>
  <si>
    <t>WALL MTD VISIBLE NOTIFICATION APPLIANCE</t>
  </si>
  <si>
    <t>FIRE ALARM ANNUNCIATOR PANEL</t>
  </si>
  <si>
    <t>SPRINKLER WATER FLOW DEVICE</t>
  </si>
  <si>
    <t>SPRINKLER VALVE SUPERVISORY DEVICE</t>
  </si>
  <si>
    <t>HEAT DETECTOR</t>
  </si>
  <si>
    <t>FIRE ALARM CONTROL UNIT</t>
  </si>
  <si>
    <t>FIRE ALARM MANUAL PULL STATION</t>
  </si>
  <si>
    <t>DIVISION 27 - COMMUNICATION</t>
  </si>
  <si>
    <t>DATA OUTLET</t>
  </si>
  <si>
    <t>TELE/DATA OUTLET</t>
  </si>
  <si>
    <t>TELEPHONE OUTLET</t>
  </si>
  <si>
    <t>TELEVISION OUTLET</t>
  </si>
  <si>
    <t>WAP</t>
  </si>
  <si>
    <t>MEDIA CENTER - LEVITON #47605-28W</t>
  </si>
  <si>
    <t>DIVISION 28 - ELECTRONIC SAFETY</t>
  </si>
  <si>
    <t>ACCESS SAFETY</t>
  </si>
  <si>
    <t>DIVISION 31 - EARTHWORK</t>
  </si>
  <si>
    <t>CY</t>
  </si>
  <si>
    <t>GRADING</t>
  </si>
  <si>
    <t>GENERAL SITE CUT</t>
  </si>
  <si>
    <t>GENERAL SITE FILL</t>
  </si>
  <si>
    <t>SITE PREPARATION</t>
  </si>
  <si>
    <t>WARNING DETECTOR</t>
  </si>
  <si>
    <t>EROSION &amp; SEDIMENTATION CONTOL</t>
  </si>
  <si>
    <t>DIVISION 32 - EXTERIOR IMPROVEMENT</t>
  </si>
  <si>
    <t>CONCRETE WORK</t>
  </si>
  <si>
    <t>TYPE "L" CURB</t>
  </si>
  <si>
    <t>TYPE "A" CURB</t>
  </si>
  <si>
    <t>(3') VALLEY GUTTER</t>
  </si>
  <si>
    <t>ZERO FACE CURB</t>
  </si>
  <si>
    <t>TRANSITION FROM 6" CURB TO 0" CURB</t>
  </si>
  <si>
    <t>ROLL CURB</t>
  </si>
  <si>
    <t>HEADWALL</t>
  </si>
  <si>
    <t>CASE 1 CURB RAMP</t>
  </si>
  <si>
    <t>ASPHALT PAVING</t>
  </si>
  <si>
    <t>(3") AC PAVEMENT</t>
  </si>
  <si>
    <t>SY</t>
  </si>
  <si>
    <t>(4") AC PAVEMENT</t>
  </si>
  <si>
    <t>(5") AC PAVEMENT</t>
  </si>
  <si>
    <t>(6") AC PAVEMENT</t>
  </si>
  <si>
    <t>TYPE 2 GRAVEL</t>
  </si>
  <si>
    <t>CONCRETE PAVING</t>
  </si>
  <si>
    <t>CONC. SIDEWALK</t>
  </si>
  <si>
    <t>COMMERCIAL DRIVEWAY</t>
  </si>
  <si>
    <t>RIP RAP</t>
  </si>
  <si>
    <t>RIP RAP ARMOR D50=12"</t>
  </si>
  <si>
    <t>RIPRAP APRON</t>
  </si>
  <si>
    <t>UNIT PAVERS</t>
  </si>
  <si>
    <t>PAVERS</t>
  </si>
  <si>
    <t>SIDEWALKS</t>
  </si>
  <si>
    <t>SURVEYING &amp; LAYOUTS</t>
  </si>
  <si>
    <t>SITE RETAINING WALLS</t>
  </si>
  <si>
    <t>(6'H) SCREEN WALL</t>
  </si>
  <si>
    <t>PAVEMENT MARKING</t>
  </si>
  <si>
    <t>ADA PAVEMENT SIGN</t>
  </si>
  <si>
    <t>(4"W) PAVEMENT STRIPPING</t>
  </si>
  <si>
    <t>TRAFIC CONTROL STRIPPING</t>
  </si>
  <si>
    <t>IRRIGATION</t>
  </si>
  <si>
    <t>RAIN BIRD XCZ-100-PRB-COM - WIDE FLOW DRIP CONTROL KIT FOR COMMERCIAL APPLICATIONS. 1" BALL VALVE W/ 1" PESB VALVE &amp; 1" PRESSURE REGLATING 40SPI QUICK-CHECK BASKET FILTER</t>
  </si>
  <si>
    <t>RAIN BIRD 44-LRC - 1" BRASS QUICK COUPLING VALVE W/ CORROSION RESISTANT SS SPRING, LOCKING THERMOPLASTIC RUBBER COVER &amp; 2-PIECE BODY</t>
  </si>
  <si>
    <t>RAINBIRD PESB-PRS-D</t>
  </si>
  <si>
    <t>RAIBBIRD R-VAN14 1804-SAM-P45 - TURF ROTARY</t>
  </si>
  <si>
    <t>FEBCO 825Y 2" REDUCED PRESSURE BACKFLOW PREVENTER</t>
  </si>
  <si>
    <t>RAINBIRD CLP03CAC4</t>
  </si>
  <si>
    <t>NIBCO T-113-K CLASS 125 BRONZE GATE SHUT OFF VALVE W/ CROSS HANDLE</t>
  </si>
  <si>
    <t>RAIN BIRD LXMMSS - SS CABINET FOR ESP-LX SERIES CONTROLLER</t>
  </si>
  <si>
    <t>(2") PVC SCH 40 PVC IRRIGATION MAINLINE</t>
  </si>
  <si>
    <t>(1") PVC SCH 40 PVC IRRIGATION LINE</t>
  </si>
  <si>
    <t>(1-1/2") PVC SCH 40 PVC IRRIGATION LINE</t>
  </si>
  <si>
    <t>(1/2") IRRIGATION LINE</t>
  </si>
  <si>
    <t>LANDSCAPE</t>
  </si>
  <si>
    <t>TREE - MULGA - 24" BOX</t>
  </si>
  <si>
    <t>TREE - WILLOW ACACIA - 24" BOX</t>
  </si>
  <si>
    <t>TREE - MEDITERRANEAN FAN PALM MIN 5 TRUNKS - 24" BOX</t>
  </si>
  <si>
    <t>TREE - BUBBA DESERT WILLOW MULTI-TRUNK - 24" BOX</t>
  </si>
  <si>
    <t>TREE - SAGO PALM - 24" BOX</t>
  </si>
  <si>
    <t>TREE - LITTLE GEM DWARF SOUTHERN MAGNOLIA - 36" BOX</t>
  </si>
  <si>
    <t xml:space="preserve">TREE - LITTLE OLLIE OLIVE - 24" BOX </t>
  </si>
  <si>
    <t>TREE - SWAN HILL OLIVE - 36" BOX</t>
  </si>
  <si>
    <t xml:space="preserve">TREE - DATE PALM </t>
  </si>
  <si>
    <t>TREE - PIGMY DATE PALM MULTI-TRUNK - 24" BOX</t>
  </si>
  <si>
    <t>TREE - RED OUSH PISTACHE - 24" BOX</t>
  </si>
  <si>
    <t>TREE - YEW PINE - 24" BOX</t>
  </si>
  <si>
    <t>TREE - HERITAGE SOUTHERN LIVE OAK - 24" BOX</t>
  </si>
  <si>
    <t>TREE - TEXAS MOUNTAIN LAUREL MULTI TRUNK - 24" BOX</t>
  </si>
  <si>
    <t>TREE - CHASTE TREE MULTI TRUNK - 24" BOX</t>
  </si>
  <si>
    <t>SHRUBS - LILY OF THE NILE - 5 GAL</t>
  </si>
  <si>
    <t>SHRUBS - MYERS ASPATAGUS FERN - 5 GAL</t>
  </si>
  <si>
    <t>SHRUBS - NANA BOTTLEBRUSH - 5 GAL</t>
  </si>
  <si>
    <t>SHRUBS - BOXWOOD BEAUTY NATAL PLUM - 5 GAL</t>
  </si>
  <si>
    <t>SHRUBS - DAMIANTA - 5 GAL</t>
  </si>
  <si>
    <t>SHRUBS - LITTLE LEAF CORDIA - 5 GAL</t>
  </si>
  <si>
    <t>SHRUBS - SIERRA GOLD DALEA - 5 GAL</t>
  </si>
  <si>
    <t>SHRUBS - TOOTHLESS SOTOL - 5 GAL</t>
  </si>
  <si>
    <t>SHRUBS - GOLDEN BARREL CACTUS - 5 GAL</t>
  </si>
  <si>
    <t xml:space="preserve">SHRUBS - EMU BUSH - 5 GAL </t>
  </si>
  <si>
    <t xml:space="preserve">SHRUBS - GREENSPIRE EUONYMUS - 5 GAL </t>
  </si>
  <si>
    <t xml:space="preserve">SHRUBS - BLUE SHEEP FESCUE - 5 GAL </t>
  </si>
  <si>
    <t>SHRUBS - GIANT HESPERALOE - 5 GAL</t>
  </si>
  <si>
    <t xml:space="preserve">SHRUBS - DANCING QUEEN HOSTA - 5 GAL </t>
  </si>
  <si>
    <t>SHRUBS - T-REX HOSTA - 5 GAL</t>
  </si>
  <si>
    <t xml:space="preserve">SHRUBS - MEXICAN HONEYSUCKLE - 5 GAL </t>
  </si>
  <si>
    <t>SHRUBS - WINTERFAT - 5 GAL</t>
  </si>
  <si>
    <t xml:space="preserve">SHRUBS - TRAILING LANTANA - 5 GAL </t>
  </si>
  <si>
    <t xml:space="preserve">SHRUBS - ENGLISH LAVANDER - 5 GAL </t>
  </si>
  <si>
    <t>SHRUBS - CIMMERON BLUE RANGER - 5 GAL</t>
  </si>
  <si>
    <t>SHRUBS - GIANT LIRIOPE - 5 GAL</t>
  </si>
  <si>
    <t>SHRUBS - BIG BLUE LILY TURF - 5 GAL</t>
  </si>
  <si>
    <t>SHRUBS - ROCKY POINT ICE PLANT - 5 GAL</t>
  </si>
  <si>
    <t>SHRUBS - DWARF MYRTLE - 5 GAL</t>
  </si>
  <si>
    <t>SHRUBS - HARBOUR DWARF HEAVENLY BAMBOO - 5 GAL</t>
  </si>
  <si>
    <t>SHRUBS - DWARF ELEPHANT BUSH - 5 GAL</t>
  </si>
  <si>
    <t>SHRUBS - DWARF PINK INDIAN HAWTHORN - 5 GAL</t>
  </si>
  <si>
    <t>SHRUBS - DESERT RUELLIA - 5 GAL</t>
  </si>
  <si>
    <t>SHRUBS - OUTBACK SENNA - 5 GAL</t>
  </si>
  <si>
    <t>SHRUBS - DWARF JOJOBA - 5 GAL</t>
  </si>
  <si>
    <t>SHRUBS - ANGELITA DAISY - 1 GAL</t>
  </si>
  <si>
    <t>SHRUBS - ASIATIC JASMINE - 5 GAL</t>
  </si>
  <si>
    <t>SHRUBS - CHINESE STAR JASMINE - 5 GAL</t>
  </si>
  <si>
    <t>SHRUBS - SPINELESS YUCCA - 5 GAL</t>
  </si>
  <si>
    <t>CYNODON X/ TIFTUF BERMUDA GRASS</t>
  </si>
  <si>
    <t>LANDSCAPE FORMS PRES-S-ECA-3-E PRESIDIO, BACKLESS SEATS, 3 SEAT UNITS, STRAIGHT, END ARMS &amp; CENTER ARMS, EMBEDDED</t>
  </si>
  <si>
    <t>DRINKING FOUNTAIN: (MDF 440 SM) W/ 1010 SS SURFACE CARRIER ATTACHED PET FOUNTAIN</t>
  </si>
  <si>
    <t>DOG WASTE DISPENSER</t>
  </si>
  <si>
    <t>(4X6) BLACK VINYL COATED CHANLINK FENCE GATE</t>
  </si>
  <si>
    <t>(10'X10') METAL SHADE SHELTER</t>
  </si>
  <si>
    <t>(38'x28') FABRIC SHADE SHELTER</t>
  </si>
  <si>
    <t>PLAY EQUIPMENT</t>
  </si>
  <si>
    <t>PRESIDIO LITTER RECEPTACLE, TOP OPENING, 41 GALLON</t>
  </si>
  <si>
    <t>WATER PLAY FEATURES</t>
  </si>
  <si>
    <t>TREE EMITTER - XBD81 - XERI-BIRD 8 MULTI OUTLET EMISSION DEVICE W/ FILTER</t>
  </si>
  <si>
    <t>VISTA PRO #1043-B-MF-30-D-MV-ND</t>
  </si>
  <si>
    <t>VISTA PRO #1045-B-NS-30-D-MV-ND</t>
  </si>
  <si>
    <t>LANDSCAPING AREA</t>
  </si>
  <si>
    <t>(3/8") MINUS DECOMPOSED GRANITE - MOHAVE GOLD KALAMAZOO MATERIALS</t>
  </si>
  <si>
    <t>RIPRAP W/ DESSERT VARNISH APPLICATION</t>
  </si>
  <si>
    <t>STABILIZED DECOMPOSED GRANITE PATH. 4"DEPTH</t>
  </si>
  <si>
    <t>ARTIFICIAL TURF SURFACE - (SOUTHWEST GREENS) SWG 50 W/ 2" SCHMITZ 55 PADDING</t>
  </si>
  <si>
    <t>ARTIFICIAL TURF SURFACE - (SOUTHWEST GREENS) SWG 50</t>
  </si>
  <si>
    <t>UTILITIES</t>
  </si>
  <si>
    <t>WATER UTILITIES</t>
  </si>
  <si>
    <t>`</t>
  </si>
  <si>
    <t>STUB WATER LINE W/ BLOW OFF PER UDACS PLT#37 W/ RESTRAINED JOINT</t>
  </si>
  <si>
    <t>STUB &amp; CAP WATER SERVICE LINE</t>
  </si>
  <si>
    <t>REMOTE FIRE DEPARTMENT CONNECTION</t>
  </si>
  <si>
    <t>PIV W/ TAMPER SWITCH</t>
  </si>
  <si>
    <t>(24"X8") REDUCER W/ ANCHOR BLOCK</t>
  </si>
  <si>
    <t>(24"X8") TAPPING SLEEVE &amp; VALVE</t>
  </si>
  <si>
    <t>(8") RPDA W/ ENCLOSURE</t>
  </si>
  <si>
    <t>(8") OCTAVE ULTRASONIC MASTER METER &amp; 6" RPPA W/ ENCLOSURE</t>
  </si>
  <si>
    <t>(8"X8") TEE PER UDACS PLT#31</t>
  </si>
  <si>
    <t>(8"X6") TEE</t>
  </si>
  <si>
    <t>(8") 45Deg BEND</t>
  </si>
  <si>
    <t>(8") 22.5Deg BEND</t>
  </si>
  <si>
    <t>(8") 11.25Deg BEND</t>
  </si>
  <si>
    <t>(6") 45Deg BEND</t>
  </si>
  <si>
    <t>(8") 90Deg BEND</t>
  </si>
  <si>
    <t>(6") 90Deg BEND</t>
  </si>
  <si>
    <t>(1") 45Deg BEND</t>
  </si>
  <si>
    <t>(6") GATE VALVE</t>
  </si>
  <si>
    <t>(8") GATE VALVE</t>
  </si>
  <si>
    <t>FIRE HYDRANT</t>
  </si>
  <si>
    <t>(8") PVC WATER LINE CL. 235, CL900 PVC (PUBLIC)</t>
  </si>
  <si>
    <t>(8") PVC WATER LINE CL. 235, CL900 PVC (FIRE PRIVATE)</t>
  </si>
  <si>
    <t>(6") PVC WATER LINE CL. 235, CL900 PVC (FIRE PRIVATE)</t>
  </si>
  <si>
    <t>(6") PVC WATER LINE CL. 235, CL900 PVC (DOMESTIC PRIVATE)</t>
  </si>
  <si>
    <t>(4") PVC WATER LINE CL. 235, CL900 PVC (IRRIGATION PRIVATE)</t>
  </si>
  <si>
    <t>(1") PVC WATER LINE CL. 235, CL900 PVC (PRIVATE)</t>
  </si>
  <si>
    <t>EXCAVATION</t>
  </si>
  <si>
    <t>BEDDING</t>
  </si>
  <si>
    <t>TRENCH SPOIL EXPORT</t>
  </si>
  <si>
    <t>BACK FILLING</t>
  </si>
  <si>
    <t xml:space="preserve">SANITARY SEWER </t>
  </si>
  <si>
    <t>STUB &amp; CAP SS LINE</t>
  </si>
  <si>
    <t>SSMH #1 - 72" CIP SANITARY SEWER MANHOLE (RIM: 2446.83, INV: 2426.39). (20.44 VLF)</t>
  </si>
  <si>
    <t>SSMH #2 - 48" SANITARY SEWER MANHOLE (RIM: 2445.96, INV: 2432.93). (13.03 VLF)</t>
  </si>
  <si>
    <t>(12") PVC SS LINE</t>
  </si>
  <si>
    <t>STORM DRAINAGE</t>
  </si>
  <si>
    <t>(24"x24") JENSET PRECAST DROP INLET, (RIM: 53.50, INV: 51.40). (2.10 VLF)</t>
  </si>
  <si>
    <t>(24"x24") JENSET PRECAST DROP INLET, (RIM: 2447.86, INV: 2444.70). (3.16 VLF)</t>
  </si>
  <si>
    <t>(24"x24") JENSET PRECAST DROP INLET, (RIM: 2447.34, INV: 2445.18). (2.16 VLF)</t>
  </si>
  <si>
    <t>(24"x24") JENSET PRECAST DROP INLET, (RIM: 2447.87, INV: 2445.25). (2.62 VLF)</t>
  </si>
  <si>
    <t>(48") STORM MANHOLE (RIM: 53.36, INV: 51.00). (2.36 VLF)</t>
  </si>
  <si>
    <t>(48") STORM MANHOLE (RIM: 2449.63, INV: 2444.30). (5.33 VLF)</t>
  </si>
  <si>
    <t>(48") STORM MANHOLE (RIM: 2448.16, INV: 2444.49). (3.67 VLF)</t>
  </si>
  <si>
    <t>(30'L) CM2 DROP INLET</t>
  </si>
  <si>
    <t>(24'x8') MEGABOX RCB</t>
  </si>
  <si>
    <t>SIDEWALK UNDERDRAIN</t>
  </si>
  <si>
    <t>(12") SD PVC PIPE</t>
  </si>
  <si>
    <t>(30") RCP SD PIPE</t>
  </si>
  <si>
    <t>(8" THK) RETAINING WALL</t>
  </si>
  <si>
    <t>Add Contractor's overhead &amp; profit @ 20%</t>
  </si>
  <si>
    <t>SELECTIVE REMOVALS AND DEMOLITION</t>
  </si>
  <si>
    <t>REMOVE WATER LINE CAP</t>
  </si>
  <si>
    <t>REMOVE EXISTING FENCE &amp; GATE</t>
  </si>
  <si>
    <t>SAWCUT</t>
  </si>
  <si>
    <t>REMOVE EXISTING CURB &amp; GUTTER</t>
  </si>
  <si>
    <t>(2x6) WOOD BLOCKING</t>
  </si>
  <si>
    <t>(4'Lx10"W) Wood stair tread.</t>
  </si>
  <si>
    <t>(4'Lx7"H) Wood stair riser.</t>
  </si>
  <si>
    <t>IMPORT SURPLUS CUT MATERIAL</t>
  </si>
  <si>
    <t>(4'Wx2'H) TYPE CF4, CONCRETE FOOTING</t>
  </si>
  <si>
    <t>(3'Wx2'H) TYPE CF3, CONCRETE FOOTING</t>
  </si>
  <si>
    <t>(7'SQ.x1'6"H) TYPE F7, CONCRETE FOOTING PAD (2 EA)</t>
  </si>
  <si>
    <t>(9'SQ.x2'H) TYPE F9, CONCRETE FOOTING PAD (15 EA)</t>
  </si>
  <si>
    <t>(10'6"SQ.x2'4"H) TYPE F10.5, CONCRETE FOOTING PAD (13 EA)</t>
  </si>
  <si>
    <t>(11'6"SQ.x2'8"H) TYPE F11.5, CONCRETE FOOTING PAD (7 EA)</t>
  </si>
  <si>
    <t>(12'SQ.x2'H) TYPE F12, CONCRETE FOOTING PAD (2 EA)</t>
  </si>
  <si>
    <t>(12" THK) TOPSOIL</t>
  </si>
  <si>
    <t>(3" THK) MULCH</t>
  </si>
  <si>
    <t>(13'6"SQ.x3'2"H) TYPE F13.5, CONCRETE FOOTING PAD (6 EA)</t>
  </si>
  <si>
    <t>(24"x24") Concrete column. (f'c = 4500 PSI)</t>
  </si>
  <si>
    <t>(24"x30") Concrete column. (f'c = 4500 PSI)</t>
  </si>
  <si>
    <t>CONCRETE COLUMN (44 EA)</t>
  </si>
  <si>
    <t>CONCRETE SHEARWALL</t>
  </si>
  <si>
    <t>(24" THK) ELEVATOR CONCRETE FOOTING PAD</t>
  </si>
  <si>
    <t>(14"x30") P.T Concrete beam. (f'c = 4500 PSI)</t>
  </si>
  <si>
    <t>CONCRETE BEAM / GIRDER</t>
  </si>
  <si>
    <t>(14"x40") P.T Concrete beam. (f'c = 4500 PSI)</t>
  </si>
  <si>
    <t>(24"x30") P.T Concrete girder. (f'c = 4500 PSI)</t>
  </si>
  <si>
    <t>(5" THK) P.T Concrete slab. (f'c = 6000 PSI)</t>
  </si>
  <si>
    <t>(8" THK) P.T Concrete slab. (f'c = 6000 PSI)</t>
  </si>
  <si>
    <t>(3/4") USG SECUREROCK CONCRETE ROOF DECK PANEL</t>
  </si>
  <si>
    <t>1000T150-54 ROOF JOISTS</t>
  </si>
  <si>
    <t>INTERIOR GWB WALL (33 LF)</t>
  </si>
  <si>
    <t>(3-5/8") Top &amp; Bottom track.</t>
  </si>
  <si>
    <t>(3-5/8") Metal studs @ 16" O.C</t>
  </si>
  <si>
    <t>(6") Metal studs @ 16" O.C</t>
  </si>
  <si>
    <t>(6") Top &amp; Bottom track.</t>
  </si>
  <si>
    <t>INTERIOR GWB WALL (451 LF)</t>
  </si>
  <si>
    <t>(39'L) BIKE RACK</t>
  </si>
  <si>
    <t>(6'4"L) BIKE RACK</t>
  </si>
  <si>
    <t>(23'L) BIKE RACK</t>
  </si>
  <si>
    <t>(27'L) BIKE RACK</t>
  </si>
  <si>
    <t>PEDESTRIAN &amp; VEHICLE CABLE SAFETY SYSTEM</t>
  </si>
  <si>
    <t>PERIMETER FENCE</t>
  </si>
  <si>
    <t>COURT FENCE</t>
  </si>
  <si>
    <t>(8'H) CHAIN LINK SECURITY FENCE</t>
  </si>
  <si>
    <t>(24'X10') STL DOOR. (1 EA)</t>
  </si>
  <si>
    <t>(12'X8') STL DOOR. (2 EA)</t>
  </si>
  <si>
    <t>(3'X7') HM DOOR. (58 EA)</t>
  </si>
  <si>
    <t>ACRYLIC SURFACE TPS 5000</t>
  </si>
  <si>
    <t>DOOR HARDWARE.</t>
  </si>
  <si>
    <t>RR SIGNAGE</t>
  </si>
  <si>
    <t>A8.1</t>
  </si>
  <si>
    <t>QUICK RESPOND DRY CONCEALED PENDANT SPRINKLER</t>
  </si>
  <si>
    <t>SPRINKLER RISER</t>
  </si>
  <si>
    <t>(1-1/2") SPRINLER PIPE</t>
  </si>
  <si>
    <t>(1") SPRINLER PIPE</t>
  </si>
  <si>
    <t>(1/2") SPRINLER PIPE</t>
  </si>
  <si>
    <t>P-2.1 To P2.06</t>
  </si>
  <si>
    <t>(6") DSN-1 - DOWNSPOUT NOZZLE - JR SMITH - 1775-U</t>
  </si>
  <si>
    <t>(8") DSN-1 - DOWNSPOUT NOZZLE - JR SMITH - 1775-U</t>
  </si>
  <si>
    <t>GRADE CLEANOUT - JR SMITH - 4250-NB-U</t>
  </si>
  <si>
    <t>TD-1 - TRENCH DRAIN - ZURN - Z883 - 6"W MODULAR POLYTHYLENE TRECNH DRAIN</t>
  </si>
  <si>
    <t>SB-1 - SAMPLING BOX - JENSEN PRECAST - 2432NLV</t>
  </si>
  <si>
    <t>SOI-1 - INTERCEPTOR - SAN/OIL INTERCEPTOR - JENSEN PRECAST - JZ2500ECE-SO (2500 GAL.)</t>
  </si>
  <si>
    <t>WCO - WALL CLEANOUT - JR SMITH - 4422-U</t>
  </si>
  <si>
    <t>HB-1 - HOSE BIBB - WOODFORD - B65-CC</t>
  </si>
  <si>
    <t>HB-4 - HOSE BIBB - WOODFORD - 24C</t>
  </si>
  <si>
    <t>(3") RD-1 - ROOF DRAIN</t>
  </si>
  <si>
    <t>(4") RD-1 - ROOF DRAIN</t>
  </si>
  <si>
    <t>(4") CLEANOUT</t>
  </si>
  <si>
    <t>(2") CLEANOUT</t>
  </si>
  <si>
    <t>U-1 - URINAL - GC CENTRAL SUPPLY - GCP-UWM-FV</t>
  </si>
  <si>
    <t>L-6 - LAVATORY - AMERICAN STANDARD - 9024</t>
  </si>
  <si>
    <t>WC-6 - WATER CLOSET - GC CENTRAL SUPPLY - GCP-A212HL</t>
  </si>
  <si>
    <t>EWC-1 - ELECTRIC WATER COOLER - ELKAY - EZ(S)TLB - BI-LEVEL WALL HUNG</t>
  </si>
  <si>
    <t>WHA - WATER HAMMER ARRESTOR - JR SMITH - 520 SERIES</t>
  </si>
  <si>
    <t>WH-9 - ELECTRIC WATER HEATER - AO SMITH - DEL-30 - 30 GAL.</t>
  </si>
  <si>
    <t>CP-6 - RECIRCULATING PUMP - BELL &amp; GOSSETT - ECOCIRC XL36-45</t>
  </si>
  <si>
    <t>EXPANSION TANK - AMTROL - ST-5 - (2 GAL.)</t>
  </si>
  <si>
    <t>DECK DRAIN - JR SMITH - 9705-U-SF</t>
  </si>
  <si>
    <t>FS-1 - FLOOR SIN - JR SMITH - 3140-PDBS - 12"X12"X6" FLOOR SINK</t>
  </si>
  <si>
    <t>CAP IRRIGATION CONNECTION</t>
  </si>
  <si>
    <t>MIXING VLAVE - LEONARD - TM-26-LF</t>
  </si>
  <si>
    <t>(1") COLD WATER PIPE</t>
  </si>
  <si>
    <t>(1/2") COLD WATER PIPE</t>
  </si>
  <si>
    <t>(1/2") HOT WATER PIPE</t>
  </si>
  <si>
    <t>(1/2") HOT WATER RETURN PIPE</t>
  </si>
  <si>
    <t>(1-1/4") COLD WATER PIPE</t>
  </si>
  <si>
    <t>(3/4") COLD WATER PIPE</t>
  </si>
  <si>
    <t>(3/4") HOT WATER PIPE</t>
  </si>
  <si>
    <t>(1-1/2") VENT PIPE</t>
  </si>
  <si>
    <t>(2") VENT PIPE</t>
  </si>
  <si>
    <t>(2") WASTE  PIPE</t>
  </si>
  <si>
    <t>(3") STORM DRAIN  PIPE</t>
  </si>
  <si>
    <t>(3") VENT PIPE</t>
  </si>
  <si>
    <t>(3") WASTE  PIPE</t>
  </si>
  <si>
    <t>(4") OIL WASTE PIPE</t>
  </si>
  <si>
    <t>(4") STORM DRAIN  PIPE</t>
  </si>
  <si>
    <t>(6") STORM DRAIN  PIPE</t>
  </si>
  <si>
    <t>(8") STORM DRAIN  PIPE</t>
  </si>
  <si>
    <t>Misc.connections and accessories</t>
  </si>
  <si>
    <t>M2.11G To M2.15G</t>
  </si>
  <si>
    <t>J - JFT FAN - MANUF: S&amp;P - MODEL: TJFU (6474 CFM)</t>
  </si>
  <si>
    <t>CARBON MONOXIDE GARAGE EXHAUST SENSOR</t>
  </si>
  <si>
    <t>GEF A- GARAGE EXHAUST FAN - GREENHECK - QEI-27 (15000 CFM)</t>
  </si>
  <si>
    <t>GEF B- GARAGE EXHAUST FAN - GREENHECK - QEI-27 (15000 CFM)</t>
  </si>
  <si>
    <t>(4'X6'10") WALL LOUVER</t>
  </si>
  <si>
    <t>FIRE/SMOKE DAMPER</t>
  </si>
  <si>
    <t>OUTSIDE AIR FAN - GREENHECK - QEI-27 (15000 CFM)</t>
  </si>
  <si>
    <t>E2.11G To E3.16G</t>
  </si>
  <si>
    <t>GFCI DUPLEX RECEPTACLE W/ USB OUTLET</t>
  </si>
  <si>
    <t>EV CHARGING STATION</t>
  </si>
  <si>
    <t>CONTROL BOX FOR SECURITY GATE</t>
  </si>
  <si>
    <t>(28'4') OPERABLE SECURITY GATE</t>
  </si>
  <si>
    <t>ELECTRICAL PANEL "LRGI" - 200A, 208/120, 3PH, 4W</t>
  </si>
  <si>
    <t>ELECTRICAL PANEL "H1GI" - 200A, 480/277, 3PH, 4W</t>
  </si>
  <si>
    <t>ELECTRICAL PANEL "L1GI" - 200A, 208/120, 3PH, 4W</t>
  </si>
  <si>
    <t>ELECTRICAL PANEL "H1G2" - 200A, 480/277, 3PH, 4W</t>
  </si>
  <si>
    <t>ELECTRICAL PANEL "H1G3" - 200A, 480/277, 3PH, 4W</t>
  </si>
  <si>
    <t>Main distribution panel 400a</t>
  </si>
  <si>
    <t>TRANSFORMER - 75KVa - 480V - 208/120V</t>
  </si>
  <si>
    <t>ELECTRIC BREAKER, 1P, 20A</t>
  </si>
  <si>
    <t>ELECTRIC BREAKER, 2P, 20A</t>
  </si>
  <si>
    <t>ELECTRIC BREAKER, 3P, 20A</t>
  </si>
  <si>
    <t>X1 - EXIT SIGN LED - ISOLITE - DCL-G-1-BA-BA-MTEBP</t>
  </si>
  <si>
    <t>X2 - EXIT SIGN LED - ISOLITE - RWL-EM-G-1-WH-MTEBP-SD</t>
  </si>
  <si>
    <t>F2 - LED WALL NTD FIXTURE - METALUX - 4SNLED-LD5-41S-LN-UNVEL14W-LB-ERMS360-L840-CD1-U</t>
  </si>
  <si>
    <t>F2E - LED WALL NTD FIXTURE - METALUX - 4SNLED-LD5-41S-LN-UNVEL14W-LB-ERMS360-L840-CD1-U</t>
  </si>
  <si>
    <t>F1 - LED WALL NTD FIXTURE - METALUX - 4SNLED-LD5-41S-LN-UNV-L840-CD1-U</t>
  </si>
  <si>
    <t>F1E - LED WALL NTD FIXTURE - METALUX - 4SNLED-LD5-41S-LN-UNV-L840-CD1-U W/ EMERGENCY BATTERY BACKUP</t>
  </si>
  <si>
    <t>G1 - CLG MTD LED FIXTURE - MCGRAW-EDISON - TT-D6-740-U-RW-BK-MS/DIM-L20</t>
  </si>
  <si>
    <t>G1E - CLG MTD LED FIXTURE - MCGRAW-EDISON - TT-D6-740-U-RW-BK-MS/DIM-L20 W/ EMERGENCY BATTEYR BACKUP</t>
  </si>
  <si>
    <t>SL - RECESSED LED FIXTURE - SISTEMALUX - S6070N</t>
  </si>
  <si>
    <t>S2 - LED FIXTURE W/ 15' POLE - LUMARK - PRV-PA2A-740-U-T4W-BK-HSS-MS/DIM-L20</t>
  </si>
  <si>
    <t>S3 - TWO FACE LED FIXTURE W/ 15' POLE - LUMARK - PRV-PA2A-740-U-T4W-BK-MS/DIM-L20</t>
  </si>
  <si>
    <t>F3 - RECESSED CAN LIGHT - HALO COMMERCIAL - PRS6-20-DLV-SM6-12-4000K-64S-MD-C</t>
  </si>
  <si>
    <t>F3E - RECESSED CAN LIGHT - HALO COMMERCIAL - PRS6-20-DLV-SM6-12-4000K-64S-MD-C W/ EMERGENCY BATTERY BACKUP</t>
  </si>
  <si>
    <t>G-FA1.1 TO G-FA6.1</t>
  </si>
  <si>
    <t>AUDIBLE/VISIBLE NOTIFICATION APPLIANCE</t>
  </si>
  <si>
    <t>ADDRESSABLE OUTPUT MODULE</t>
  </si>
  <si>
    <t>PHOTELECTRIC SMOKE DETECTOR</t>
  </si>
  <si>
    <t>VISIBLE NOTIFICATION APPLIANCE</t>
  </si>
  <si>
    <t>MISC</t>
  </si>
  <si>
    <t>ADA PAVEMENT MARKING SIGN</t>
  </si>
  <si>
    <t>(4"W) PARKING PAVEMENT STRIPPING</t>
  </si>
  <si>
    <t>(5'Wx2'H) TYPE CF5, CONCRETE FOOTING</t>
  </si>
  <si>
    <t>S2.01G</t>
  </si>
  <si>
    <t>S4.00G</t>
  </si>
  <si>
    <t>S2.02G to S2.06G</t>
  </si>
  <si>
    <t>S2.02G to S3.00G</t>
  </si>
  <si>
    <t>GWB WALL PAINT</t>
  </si>
  <si>
    <t>CONCRETE CEILING PAINT</t>
  </si>
  <si>
    <t>CERAMIC FLOOR TILE @RR (NO DETAIL)</t>
  </si>
  <si>
    <t>A2.11G to A2.16G</t>
  </si>
  <si>
    <t>WALL TILE @ RR</t>
  </si>
  <si>
    <t>PLANTER</t>
  </si>
  <si>
    <t>Project:</t>
  </si>
  <si>
    <t># OF CARPORTS:</t>
  </si>
  <si>
    <t># OF APTS:</t>
  </si>
  <si>
    <t>TOTAL NRSF:</t>
  </si>
  <si>
    <t># OF SPACES:</t>
  </si>
  <si>
    <t>Location (City, State):</t>
  </si>
  <si>
    <t># OF GARAGES</t>
  </si>
  <si>
    <t># STUDIO:</t>
  </si>
  <si>
    <t>TOTAL GSF:</t>
  </si>
  <si>
    <t>CLUBHOUSE:</t>
  </si>
  <si>
    <t>Project Manager:</t>
  </si>
  <si>
    <t># OF BEDROOMS:</t>
  </si>
  <si>
    <t># OF 1 BRS:</t>
  </si>
  <si>
    <t>EFFICIENCY:</t>
  </si>
  <si>
    <t># OF FLOORS:</t>
  </si>
  <si>
    <t>Supervisor:</t>
  </si>
  <si>
    <t># OF BATHROOMS:</t>
  </si>
  <si>
    <t># OF 2 BRS:</t>
  </si>
  <si>
    <t>PROJECT START DATE:</t>
  </si>
  <si>
    <t>PROJECT DURATION:</t>
  </si>
  <si>
    <t>Architect:</t>
  </si>
  <si>
    <t># OF BUILDINGS:</t>
  </si>
  <si>
    <t># OF 3 BRS:</t>
  </si>
  <si>
    <t xml:space="preserve">ACRES: </t>
  </si>
  <si>
    <t>BERMUDA WELPMAN MULTI-FAMILY</t>
  </si>
  <si>
    <t>16812 DALLAS PARKWAY, TX 75248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</si>
</sst>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000000"/>
    <numFmt numFmtId="165" formatCode="&quot;$&quot;#,##0"/>
    <numFmt numFmtId="166" formatCode="_(* #,##0.000_);_(* \(#,##0.000\);_(* &quot;-&quot;???_);_(@_)"/>
    <numFmt numFmtId="167" formatCode="0.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 tint="4.9989318521683403E-2"/>
      <name val="Calibri"/>
      <family val="1"/>
      <scheme val="minor"/>
    </font>
    <font>
      <sz val="36"/>
      <color theme="0"/>
      <name val="Cambria"/>
      <family val="1"/>
      <scheme val="major"/>
    </font>
    <font>
      <b/>
      <sz val="11"/>
      <color theme="0"/>
      <name val="Cambria"/>
      <family val="1"/>
      <scheme val="major"/>
    </font>
    <font>
      <b/>
      <sz val="10"/>
      <color theme="0"/>
      <name val="Cambria"/>
      <family val="1"/>
      <scheme val="major"/>
    </font>
    <font>
      <u/>
      <sz val="9.35"/>
      <color theme="10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 tint="4.9989318521683403E-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u/>
      <sz val="11"/>
      <color theme="10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0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gray125">
        <bgColor theme="0"/>
      </patternFill>
    </fill>
    <fill>
      <patternFill patternType="darkTrellis">
        <bgColor theme="0"/>
      </patternFill>
    </fill>
    <fill>
      <patternFill patternType="solid">
        <fgColor theme="6"/>
      </patternFill>
    </fill>
    <fill>
      <patternFill patternType="solid">
        <fgColor theme="0"/>
        <bgColor theme="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4">
    <xf numFmtId="0" fontId="0" fillId="0" borderId="0"/>
    <xf numFmtId="0" fontId="4" fillId="0" borderId="0">
      <alignment vertical="center"/>
    </xf>
    <xf numFmtId="0" fontId="6" fillId="3" borderId="0" applyNumberFormat="0" applyBorder="0" applyProtection="0">
      <alignment horizontal="center" vertical="center"/>
    </xf>
    <xf numFmtId="0" fontId="6" fillId="4" borderId="0" applyNumberFormat="0" applyBorder="0" applyProtection="0">
      <alignment horizontal="center" vertical="center"/>
    </xf>
    <xf numFmtId="0" fontId="7" fillId="5" borderId="0" applyNumberFormat="0" applyBorder="0" applyAlignment="0" applyProtection="0"/>
    <xf numFmtId="0" fontId="5" fillId="2" borderId="0" applyNumberFormat="0" applyBorder="0" applyAlignment="0" applyProtection="0"/>
    <xf numFmtId="0" fontId="3" fillId="0" borderId="0"/>
    <xf numFmtId="0" fontId="3" fillId="6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8" borderId="11" applyBorder="0">
      <alignment horizontal="center" vertical="center"/>
    </xf>
    <xf numFmtId="0" fontId="2" fillId="9" borderId="11" applyBorder="0">
      <alignment horizontal="center" vertical="center"/>
    </xf>
    <xf numFmtId="0" fontId="2" fillId="10" borderId="14">
      <alignment horizontal="center" vertical="center"/>
    </xf>
    <xf numFmtId="0" fontId="1" fillId="8" borderId="11" applyBorder="0">
      <alignment horizontal="center" vertical="center"/>
    </xf>
    <xf numFmtId="0" fontId="17" fillId="11" borderId="0" applyNumberFormat="0" applyBorder="0" applyAlignment="0" applyProtection="0"/>
  </cellStyleXfs>
  <cellXfs count="284">
    <xf numFmtId="0" fontId="0" fillId="0" borderId="0" xfId="0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2" fillId="7" borderId="15" xfId="1" applyFont="1" applyFill="1" applyBorder="1" applyAlignment="1">
      <alignment horizontal="center" vertical="center" wrapText="1"/>
    </xf>
    <xf numFmtId="0" fontId="12" fillId="7" borderId="11" xfId="1" applyFont="1" applyFill="1" applyBorder="1" applyAlignment="1">
      <alignment horizontal="center" vertical="center" wrapText="1"/>
    </xf>
    <xf numFmtId="0" fontId="2" fillId="7" borderId="0" xfId="0" applyFont="1" applyFill="1" applyAlignment="1">
      <alignment vertical="center" wrapText="1"/>
    </xf>
    <xf numFmtId="0" fontId="9" fillId="7" borderId="0" xfId="0" applyFont="1" applyFill="1" applyAlignment="1">
      <alignment horizontal="left" vertical="center" wrapText="1"/>
    </xf>
    <xf numFmtId="0" fontId="9" fillId="7" borderId="0" xfId="0" applyFont="1" applyFill="1" applyAlignment="1">
      <alignment horizontal="center" vertical="center" wrapText="1"/>
    </xf>
    <xf numFmtId="0" fontId="9" fillId="7" borderId="0" xfId="0" applyFont="1" applyFill="1" applyAlignment="1">
      <alignment vertical="center" wrapText="1"/>
    </xf>
    <xf numFmtId="14" fontId="2" fillId="7" borderId="0" xfId="0" applyNumberFormat="1" applyFont="1" applyFill="1" applyAlignment="1">
      <alignment vertical="center" wrapText="1"/>
    </xf>
    <xf numFmtId="0" fontId="10" fillId="7" borderId="0" xfId="0" applyFont="1" applyFill="1" applyAlignment="1">
      <alignment horizontal="right" vertical="center" wrapText="1"/>
    </xf>
    <xf numFmtId="0" fontId="2" fillId="7" borderId="0" xfId="0" applyFont="1" applyFill="1" applyAlignment="1">
      <alignment horizontal="right" vertical="center" wrapText="1"/>
    </xf>
    <xf numFmtId="0" fontId="10" fillId="7" borderId="0" xfId="0" applyFont="1" applyFill="1" applyAlignment="1">
      <alignment horizontal="right" vertical="center"/>
    </xf>
    <xf numFmtId="0" fontId="2" fillId="7" borderId="1" xfId="6" applyFont="1" applyFill="1" applyBorder="1" applyAlignment="1">
      <alignment horizontal="left" vertical="center" wrapText="1"/>
    </xf>
    <xf numFmtId="0" fontId="13" fillId="7" borderId="1" xfId="6" applyFont="1" applyFill="1" applyBorder="1" applyAlignment="1">
      <alignment horizontal="left" vertical="center" wrapText="1"/>
    </xf>
    <xf numFmtId="0" fontId="10" fillId="7" borderId="1" xfId="6" applyFont="1" applyFill="1" applyBorder="1" applyAlignment="1">
      <alignment horizontal="right" vertical="center" wrapText="1"/>
    </xf>
    <xf numFmtId="0" fontId="10" fillId="7" borderId="3" xfId="6" applyFont="1" applyFill="1" applyBorder="1" applyAlignment="1">
      <alignment horizontal="center" vertical="center" wrapText="1"/>
    </xf>
    <xf numFmtId="0" fontId="10" fillId="7" borderId="18" xfId="6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0" fillId="7" borderId="0" xfId="0" applyFont="1" applyFill="1" applyAlignment="1">
      <alignment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12" fillId="7" borderId="3" xfId="1" applyFont="1" applyFill="1" applyBorder="1" applyAlignment="1">
      <alignment horizontal="center" vertical="center" wrapText="1"/>
    </xf>
    <xf numFmtId="0" fontId="16" fillId="7" borderId="0" xfId="8" applyFont="1" applyFill="1" applyAlignment="1" applyProtection="1">
      <alignment horizontal="center" vertical="center" wrapText="1"/>
    </xf>
    <xf numFmtId="1" fontId="2" fillId="7" borderId="0" xfId="0" applyNumberFormat="1" applyFont="1" applyFill="1" applyAlignment="1">
      <alignment horizontal="center" vertical="center" wrapText="1"/>
    </xf>
    <xf numFmtId="1" fontId="9" fillId="7" borderId="0" xfId="0" applyNumberFormat="1" applyFont="1" applyFill="1" applyAlignment="1">
      <alignment horizontal="center" vertical="center" wrapText="1"/>
    </xf>
    <xf numFmtId="1" fontId="12" fillId="7" borderId="1" xfId="1" applyNumberFormat="1" applyFont="1" applyFill="1" applyBorder="1" applyAlignment="1">
      <alignment horizontal="center" vertical="center" wrapText="1"/>
    </xf>
    <xf numFmtId="1" fontId="13" fillId="7" borderId="1" xfId="1" applyNumberFormat="1" applyFont="1" applyFill="1" applyBorder="1" applyAlignment="1">
      <alignment horizontal="center" vertical="center" wrapText="1"/>
    </xf>
    <xf numFmtId="1" fontId="10" fillId="7" borderId="3" xfId="6" applyNumberFormat="1" applyFont="1" applyFill="1" applyBorder="1" applyAlignment="1">
      <alignment horizontal="center" vertical="center" wrapText="1"/>
    </xf>
    <xf numFmtId="1" fontId="10" fillId="7" borderId="2" xfId="0" applyNumberFormat="1" applyFont="1" applyFill="1" applyBorder="1" applyAlignment="1">
      <alignment horizontal="center" vertical="center" wrapText="1"/>
    </xf>
    <xf numFmtId="1" fontId="10" fillId="7" borderId="1" xfId="0" applyNumberFormat="1" applyFont="1" applyFill="1" applyBorder="1" applyAlignment="1">
      <alignment horizontal="center" vertical="center" wrapText="1"/>
    </xf>
    <xf numFmtId="1" fontId="12" fillId="7" borderId="3" xfId="1" applyNumberFormat="1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right" vertical="center" wrapText="1"/>
    </xf>
    <xf numFmtId="2" fontId="1" fillId="7" borderId="1" xfId="0" applyNumberFormat="1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0" fontId="14" fillId="7" borderId="1" xfId="6" applyFont="1" applyFill="1" applyBorder="1" applyAlignment="1">
      <alignment horizontal="right" vertical="center" wrapText="1"/>
    </xf>
    <xf numFmtId="42" fontId="2" fillId="7" borderId="0" xfId="0" applyNumberFormat="1" applyFont="1" applyFill="1" applyAlignment="1">
      <alignment vertical="center" wrapText="1"/>
    </xf>
    <xf numFmtId="42" fontId="12" fillId="7" borderId="7" xfId="1" applyNumberFormat="1" applyFont="1" applyFill="1" applyBorder="1" applyAlignment="1">
      <alignment horizontal="center" vertical="center" wrapText="1"/>
    </xf>
    <xf numFmtId="42" fontId="10" fillId="7" borderId="8" xfId="6" applyNumberFormat="1" applyFont="1" applyFill="1" applyBorder="1" applyAlignment="1">
      <alignment horizontal="center" vertical="center" wrapText="1"/>
    </xf>
    <xf numFmtId="42" fontId="2" fillId="7" borderId="7" xfId="0" applyNumberFormat="1" applyFont="1" applyFill="1" applyBorder="1" applyAlignment="1">
      <alignment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3" fillId="7" borderId="11" xfId="1" applyFont="1" applyFill="1" applyBorder="1" applyAlignment="1">
      <alignment horizontal="center" vertical="center" wrapText="1"/>
    </xf>
    <xf numFmtId="165" fontId="13" fillId="7" borderId="7" xfId="1" applyNumberFormat="1" applyFont="1" applyFill="1" applyBorder="1" applyAlignment="1">
      <alignment horizontal="center" vertical="center" wrapText="1"/>
    </xf>
    <xf numFmtId="0" fontId="13" fillId="7" borderId="1" xfId="6" applyFont="1" applyFill="1" applyBorder="1" applyAlignment="1">
      <alignment horizontal="center" vertical="center" wrapText="1"/>
    </xf>
    <xf numFmtId="0" fontId="14" fillId="7" borderId="1" xfId="6" applyFont="1" applyFill="1" applyBorder="1" applyAlignment="1">
      <alignment horizontal="center" vertical="center" wrapText="1"/>
    </xf>
    <xf numFmtId="165" fontId="10" fillId="7" borderId="9" xfId="0" applyNumberFormat="1" applyFont="1" applyFill="1" applyBorder="1" applyAlignment="1">
      <alignment horizontal="center" vertical="center" wrapText="1"/>
    </xf>
    <xf numFmtId="165" fontId="10" fillId="7" borderId="7" xfId="0" applyNumberFormat="1" applyFont="1" applyFill="1" applyBorder="1" applyAlignment="1">
      <alignment horizontal="center" vertical="center" wrapText="1"/>
    </xf>
    <xf numFmtId="0" fontId="1" fillId="8" borderId="25" xfId="9" applyFont="1" applyBorder="1" applyAlignment="1">
      <alignment horizontal="center" vertical="center" wrapText="1"/>
    </xf>
    <xf numFmtId="0" fontId="1" fillId="8" borderId="26" xfId="9" applyFont="1" applyBorder="1" applyAlignment="1">
      <alignment horizontal="center" vertical="center" wrapText="1"/>
    </xf>
    <xf numFmtId="0" fontId="1" fillId="8" borderId="27" xfId="9" applyFont="1" applyBorder="1" applyAlignment="1">
      <alignment horizontal="center" vertical="center" wrapText="1"/>
    </xf>
    <xf numFmtId="164" fontId="1" fillId="7" borderId="26" xfId="0" applyNumberFormat="1" applyFont="1" applyFill="1" applyBorder="1" applyAlignment="1">
      <alignment horizontal="center" vertical="center" wrapText="1"/>
    </xf>
    <xf numFmtId="1" fontId="1" fillId="8" borderId="26" xfId="9" applyNumberFormat="1" applyFont="1" applyBorder="1" applyAlignment="1">
      <alignment horizontal="center" vertical="center" wrapText="1"/>
    </xf>
    <xf numFmtId="42" fontId="1" fillId="8" borderId="26" xfId="9" applyNumberFormat="1" applyFont="1" applyBorder="1" applyAlignment="1">
      <alignment horizontal="center" vertical="center" wrapText="1"/>
    </xf>
    <xf numFmtId="42" fontId="1" fillId="8" borderId="28" xfId="9" applyNumberFormat="1" applyFont="1" applyBorder="1" applyAlignment="1">
      <alignment horizontal="center" vertical="center" wrapText="1"/>
    </xf>
    <xf numFmtId="165" fontId="13" fillId="7" borderId="1" xfId="1" applyNumberFormat="1" applyFont="1" applyFill="1" applyBorder="1" applyAlignment="1">
      <alignment horizontal="center" vertical="center" wrapText="1"/>
    </xf>
    <xf numFmtId="165" fontId="10" fillId="7" borderId="3" xfId="6" applyNumberFormat="1" applyFont="1" applyFill="1" applyBorder="1" applyAlignment="1">
      <alignment horizontal="center" vertical="center" wrapText="1"/>
    </xf>
    <xf numFmtId="165" fontId="10" fillId="7" borderId="2" xfId="0" applyNumberFormat="1" applyFont="1" applyFill="1" applyBorder="1" applyAlignment="1">
      <alignment horizontal="center" vertical="center" wrapText="1"/>
    </xf>
    <xf numFmtId="165" fontId="10" fillId="7" borderId="1" xfId="0" applyNumberFormat="1" applyFont="1" applyFill="1" applyBorder="1" applyAlignment="1">
      <alignment horizontal="center" vertical="center" wrapText="1"/>
    </xf>
    <xf numFmtId="42" fontId="12" fillId="7" borderId="1" xfId="1" applyNumberFormat="1" applyFont="1" applyFill="1" applyBorder="1" applyAlignment="1">
      <alignment horizontal="center" vertical="center" wrapText="1"/>
    </xf>
    <xf numFmtId="42" fontId="10" fillId="7" borderId="3" xfId="6" applyNumberFormat="1" applyFont="1" applyFill="1" applyBorder="1" applyAlignment="1">
      <alignment horizontal="center" vertical="center" wrapText="1"/>
    </xf>
    <xf numFmtId="42" fontId="2" fillId="7" borderId="1" xfId="0" applyNumberFormat="1" applyFont="1" applyFill="1" applyBorder="1" applyAlignment="1">
      <alignment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15" xfId="0" applyFont="1" applyFill="1" applyBorder="1" applyAlignment="1">
      <alignment horizontal="center" vertical="center" wrapText="1"/>
    </xf>
    <xf numFmtId="164" fontId="13" fillId="7" borderId="15" xfId="0" applyNumberFormat="1" applyFont="1" applyFill="1" applyBorder="1" applyAlignment="1">
      <alignment horizontal="center" vertical="center" wrapText="1"/>
    </xf>
    <xf numFmtId="0" fontId="14" fillId="7" borderId="15" xfId="6" applyFont="1" applyFill="1" applyBorder="1" applyAlignment="1">
      <alignment horizontal="right" vertical="center" wrapText="1"/>
    </xf>
    <xf numFmtId="0" fontId="13" fillId="7" borderId="15" xfId="1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vertical="center" wrapText="1"/>
    </xf>
    <xf numFmtId="167" fontId="10" fillId="7" borderId="1" xfId="0" applyNumberFormat="1" applyFont="1" applyFill="1" applyBorder="1" applyAlignment="1">
      <alignment horizontal="center" vertical="center" wrapText="1"/>
    </xf>
    <xf numFmtId="2" fontId="1" fillId="7" borderId="1" xfId="0" applyNumberFormat="1" applyFont="1" applyFill="1" applyBorder="1" applyAlignment="1">
      <alignment horizontal="right" vertical="center" wrapText="1"/>
    </xf>
    <xf numFmtId="2" fontId="14" fillId="7" borderId="1" xfId="1" applyNumberFormat="1" applyFont="1" applyFill="1" applyBorder="1" applyAlignment="1">
      <alignment horizontal="right" vertical="center" wrapText="1"/>
    </xf>
    <xf numFmtId="167" fontId="14" fillId="7" borderId="1" xfId="0" applyNumberFormat="1" applyFont="1" applyFill="1" applyBorder="1" applyAlignment="1">
      <alignment horizontal="center" vertical="center" wrapText="1"/>
    </xf>
    <xf numFmtId="2" fontId="13" fillId="7" borderId="1" xfId="1" applyNumberFormat="1" applyFont="1" applyFill="1" applyBorder="1" applyAlignment="1">
      <alignment horizontal="right" vertical="center" wrapText="1"/>
    </xf>
    <xf numFmtId="167" fontId="14" fillId="7" borderId="1" xfId="6" applyNumberFormat="1" applyFont="1" applyFill="1" applyBorder="1" applyAlignment="1">
      <alignment horizontal="center" vertical="center" wrapText="1"/>
    </xf>
    <xf numFmtId="167" fontId="14" fillId="7" borderId="15" xfId="6" applyNumberFormat="1" applyFont="1" applyFill="1" applyBorder="1" applyAlignment="1">
      <alignment horizontal="center" vertical="center" wrapText="1"/>
    </xf>
    <xf numFmtId="2" fontId="1" fillId="7" borderId="15" xfId="0" applyNumberFormat="1" applyFont="1" applyFill="1" applyBorder="1" applyAlignment="1">
      <alignment horizontal="right" vertical="center" wrapText="1"/>
    </xf>
    <xf numFmtId="2" fontId="14" fillId="7" borderId="15" xfId="1" applyNumberFormat="1" applyFont="1" applyFill="1" applyBorder="1" applyAlignment="1">
      <alignment horizontal="right" vertical="center" wrapText="1"/>
    </xf>
    <xf numFmtId="167" fontId="1" fillId="7" borderId="1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 wrapText="1"/>
    </xf>
    <xf numFmtId="164" fontId="1" fillId="7" borderId="1" xfId="0" applyNumberFormat="1" applyFont="1" applyFill="1" applyBorder="1" applyAlignment="1">
      <alignment horizontal="center" vertical="center" wrapText="1"/>
    </xf>
    <xf numFmtId="1" fontId="1" fillId="8" borderId="11" xfId="12" applyNumberFormat="1" applyBorder="1" applyAlignment="1">
      <alignment horizontal="center" vertical="center" wrapText="1"/>
    </xf>
    <xf numFmtId="0" fontId="1" fillId="8" borderId="12" xfId="12" applyBorder="1" applyAlignment="1">
      <alignment horizontal="center" vertical="center" wrapText="1"/>
    </xf>
    <xf numFmtId="0" fontId="1" fillId="8" borderId="34" xfId="12" applyBorder="1" applyAlignment="1">
      <alignment horizontal="center" vertical="center" wrapText="1"/>
    </xf>
    <xf numFmtId="0" fontId="1" fillId="8" borderId="14" xfId="12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1" fillId="8" borderId="34" xfId="9" applyFont="1" applyBorder="1" applyAlignment="1">
      <alignment horizontal="center" vertical="center" wrapText="1"/>
    </xf>
    <xf numFmtId="0" fontId="1" fillId="8" borderId="12" xfId="9" applyFont="1" applyBorder="1" applyAlignment="1">
      <alignment horizontal="center" vertical="center" wrapText="1"/>
    </xf>
    <xf numFmtId="0" fontId="1" fillId="8" borderId="14" xfId="9" applyFont="1" applyBorder="1" applyAlignment="1">
      <alignment horizontal="center" vertical="center" wrapText="1"/>
    </xf>
    <xf numFmtId="164" fontId="1" fillId="7" borderId="14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vertical="center" wrapText="1"/>
    </xf>
    <xf numFmtId="167" fontId="12" fillId="7" borderId="11" xfId="1" applyNumberFormat="1" applyFont="1" applyFill="1" applyBorder="1" applyAlignment="1">
      <alignment horizontal="center" vertical="center" wrapText="1"/>
    </xf>
    <xf numFmtId="2" fontId="1" fillId="7" borderId="11" xfId="0" applyNumberFormat="1" applyFont="1" applyFill="1" applyBorder="1" applyAlignment="1">
      <alignment horizontal="center" vertical="center" wrapText="1"/>
    </xf>
    <xf numFmtId="2" fontId="12" fillId="7" borderId="11" xfId="1" applyNumberFormat="1" applyFont="1" applyFill="1" applyBorder="1" applyAlignment="1">
      <alignment horizontal="center" vertical="center" wrapText="1"/>
    </xf>
    <xf numFmtId="2" fontId="12" fillId="7" borderId="1" xfId="1" applyNumberFormat="1" applyFont="1" applyFill="1" applyBorder="1" applyAlignment="1">
      <alignment horizontal="center" vertical="center" wrapText="1"/>
    </xf>
    <xf numFmtId="167" fontId="1" fillId="7" borderId="20" xfId="6" applyNumberFormat="1" applyFont="1" applyFill="1" applyBorder="1" applyAlignment="1">
      <alignment horizontal="center" vertical="center" wrapText="1"/>
    </xf>
    <xf numFmtId="2" fontId="1" fillId="7" borderId="20" xfId="6" applyNumberFormat="1" applyFont="1" applyFill="1" applyBorder="1" applyAlignment="1">
      <alignment horizontal="center" vertical="center" wrapText="1"/>
    </xf>
    <xf numFmtId="42" fontId="1" fillId="7" borderId="7" xfId="6" applyNumberFormat="1" applyFont="1" applyFill="1" applyBorder="1" applyAlignment="1">
      <alignment horizontal="center" vertical="center" wrapText="1"/>
    </xf>
    <xf numFmtId="42" fontId="1" fillId="7" borderId="16" xfId="6" applyNumberFormat="1" applyFont="1" applyFill="1" applyBorder="1" applyAlignment="1">
      <alignment horizontal="center" vertical="center" wrapText="1"/>
    </xf>
    <xf numFmtId="42" fontId="10" fillId="7" borderId="8" xfId="0" applyNumberFormat="1" applyFont="1" applyFill="1" applyBorder="1" applyAlignment="1">
      <alignment vertical="center" wrapText="1"/>
    </xf>
    <xf numFmtId="165" fontId="13" fillId="7" borderId="1" xfId="0" applyNumberFormat="1" applyFont="1" applyFill="1" applyBorder="1" applyAlignment="1">
      <alignment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166" fontId="1" fillId="7" borderId="3" xfId="0" applyNumberFormat="1" applyFont="1" applyFill="1" applyBorder="1" applyAlignment="1">
      <alignment horizontal="center" vertical="center" wrapText="1"/>
    </xf>
    <xf numFmtId="41" fontId="1" fillId="7" borderId="3" xfId="0" applyNumberFormat="1" applyFont="1" applyFill="1" applyBorder="1" applyAlignment="1">
      <alignment horizontal="center" vertical="center" wrapText="1"/>
    </xf>
    <xf numFmtId="167" fontId="13" fillId="7" borderId="1" xfId="1" applyNumberFormat="1" applyFont="1" applyFill="1" applyBorder="1" applyAlignment="1">
      <alignment horizontal="center" vertical="center" wrapText="1"/>
    </xf>
    <xf numFmtId="0" fontId="13" fillId="7" borderId="34" xfId="0" applyFont="1" applyFill="1" applyBorder="1" applyAlignment="1">
      <alignment horizontal="center" vertical="center" wrapText="1"/>
    </xf>
    <xf numFmtId="167" fontId="12" fillId="7" borderId="1" xfId="1" applyNumberFormat="1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1" xfId="6" applyFont="1" applyFill="1" applyBorder="1" applyAlignment="1">
      <alignment horizontal="left" vertical="center" wrapText="1"/>
    </xf>
    <xf numFmtId="42" fontId="1" fillId="7" borderId="1" xfId="0" applyNumberFormat="1" applyFont="1" applyFill="1" applyBorder="1" applyAlignment="1">
      <alignment vertical="center" wrapText="1"/>
    </xf>
    <xf numFmtId="42" fontId="1" fillId="7" borderId="7" xfId="0" applyNumberFormat="1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left" vertical="center" wrapText="1"/>
    </xf>
    <xf numFmtId="2" fontId="1" fillId="8" borderId="12" xfId="12" applyNumberFormat="1" applyBorder="1" applyAlignment="1">
      <alignment horizontal="center" vertical="center" wrapText="1"/>
    </xf>
    <xf numFmtId="2" fontId="1" fillId="7" borderId="1" xfId="7" applyNumberFormat="1" applyFont="1" applyFill="1" applyBorder="1" applyAlignment="1">
      <alignment horizontal="center" vertical="center" wrapText="1"/>
    </xf>
    <xf numFmtId="1" fontId="12" fillId="7" borderId="2" xfId="1" applyNumberFormat="1" applyFont="1" applyFill="1" applyBorder="1" applyAlignment="1">
      <alignment horizontal="center" vertical="center" wrapText="1"/>
    </xf>
    <xf numFmtId="0" fontId="12" fillId="7" borderId="2" xfId="1" applyFont="1" applyFill="1" applyBorder="1" applyAlignment="1">
      <alignment horizontal="center" vertical="center" wrapText="1"/>
    </xf>
    <xf numFmtId="0" fontId="12" fillId="7" borderId="19" xfId="1" applyFont="1" applyFill="1" applyBorder="1" applyAlignment="1">
      <alignment horizontal="center" vertical="center" wrapText="1"/>
    </xf>
    <xf numFmtId="0" fontId="10" fillId="7" borderId="19" xfId="6" applyFont="1" applyFill="1" applyBorder="1" applyAlignment="1">
      <alignment horizontal="center" vertical="center" wrapText="1"/>
    </xf>
    <xf numFmtId="42" fontId="10" fillId="7" borderId="2" xfId="6" applyNumberFormat="1" applyFont="1" applyFill="1" applyBorder="1" applyAlignment="1">
      <alignment horizontal="center" vertical="center" wrapText="1"/>
    </xf>
    <xf numFmtId="42" fontId="10" fillId="7" borderId="9" xfId="6" applyNumberFormat="1" applyFont="1" applyFill="1" applyBorder="1" applyAlignment="1">
      <alignment horizontal="center" vertical="center" wrapText="1"/>
    </xf>
    <xf numFmtId="0" fontId="10" fillId="7" borderId="11" xfId="6" applyFont="1" applyFill="1" applyBorder="1" applyAlignment="1">
      <alignment horizontal="center" vertical="center" wrapText="1"/>
    </xf>
    <xf numFmtId="42" fontId="10" fillId="7" borderId="1" xfId="6" applyNumberFormat="1" applyFont="1" applyFill="1" applyBorder="1" applyAlignment="1">
      <alignment horizontal="center" vertical="center" wrapText="1"/>
    </xf>
    <xf numFmtId="42" fontId="10" fillId="7" borderId="7" xfId="6" applyNumberFormat="1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167" fontId="1" fillId="7" borderId="1" xfId="6" applyNumberFormat="1" applyFont="1" applyFill="1" applyBorder="1" applyAlignment="1">
      <alignment horizontal="center" vertical="center" wrapText="1"/>
    </xf>
    <xf numFmtId="2" fontId="1" fillId="7" borderId="1" xfId="6" applyNumberFormat="1" applyFont="1" applyFill="1" applyBorder="1" applyAlignment="1">
      <alignment horizontal="center" vertical="center" wrapText="1"/>
    </xf>
    <xf numFmtId="1" fontId="12" fillId="7" borderId="17" xfId="1" applyNumberFormat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 wrapText="1"/>
    </xf>
    <xf numFmtId="0" fontId="12" fillId="7" borderId="35" xfId="1" applyFont="1" applyFill="1" applyBorder="1" applyAlignment="1">
      <alignment horizontal="center" vertical="center" wrapText="1"/>
    </xf>
    <xf numFmtId="0" fontId="10" fillId="7" borderId="35" xfId="6" applyFont="1" applyFill="1" applyBorder="1" applyAlignment="1">
      <alignment horizontal="center" vertical="center" wrapText="1"/>
    </xf>
    <xf numFmtId="42" fontId="10" fillId="7" borderId="17" xfId="6" applyNumberFormat="1" applyFont="1" applyFill="1" applyBorder="1" applyAlignment="1">
      <alignment horizontal="center" vertical="center" wrapText="1"/>
    </xf>
    <xf numFmtId="42" fontId="10" fillId="7" borderId="36" xfId="6" applyNumberFormat="1" applyFont="1" applyFill="1" applyBorder="1" applyAlignment="1">
      <alignment horizontal="center" vertical="center" wrapText="1"/>
    </xf>
    <xf numFmtId="0" fontId="10" fillId="7" borderId="1" xfId="6" applyFont="1" applyFill="1" applyBorder="1" applyAlignment="1">
      <alignment horizontal="center" vertical="center" wrapText="1"/>
    </xf>
    <xf numFmtId="0" fontId="1" fillId="7" borderId="34" xfId="0" applyFont="1" applyFill="1" applyBorder="1" applyAlignment="1">
      <alignment horizontal="center" vertical="center" wrapText="1"/>
    </xf>
    <xf numFmtId="42" fontId="1" fillId="7" borderId="2" xfId="0" applyNumberFormat="1" applyFont="1" applyFill="1" applyBorder="1" applyAlignment="1">
      <alignment vertical="center" wrapText="1"/>
    </xf>
    <xf numFmtId="42" fontId="1" fillId="7" borderId="9" xfId="0" applyNumberFormat="1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167" fontId="1" fillId="7" borderId="20" xfId="0" applyNumberFormat="1" applyFont="1" applyFill="1" applyBorder="1" applyAlignment="1">
      <alignment horizontal="center" vertical="center" wrapText="1"/>
    </xf>
    <xf numFmtId="2" fontId="1" fillId="7" borderId="20" xfId="0" applyNumberFormat="1" applyFont="1" applyFill="1" applyBorder="1" applyAlignment="1">
      <alignment horizontal="center" vertical="center" wrapText="1"/>
    </xf>
    <xf numFmtId="2" fontId="12" fillId="7" borderId="20" xfId="1" applyNumberFormat="1" applyFont="1" applyFill="1" applyBorder="1" applyAlignment="1">
      <alignment horizontal="center" vertical="center" wrapText="1"/>
    </xf>
    <xf numFmtId="2" fontId="12" fillId="7" borderId="15" xfId="1" applyNumberFormat="1" applyFont="1" applyFill="1" applyBorder="1" applyAlignment="1">
      <alignment horizontal="center" vertical="center" wrapText="1"/>
    </xf>
    <xf numFmtId="42" fontId="12" fillId="7" borderId="16" xfId="1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 wrapText="1"/>
    </xf>
    <xf numFmtId="165" fontId="12" fillId="7" borderId="7" xfId="1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1" fontId="12" fillId="0" borderId="1" xfId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" fillId="7" borderId="10" xfId="0" applyFont="1" applyFill="1" applyBorder="1" applyAlignment="1">
      <alignment vertical="center" wrapText="1"/>
    </xf>
    <xf numFmtId="1" fontId="12" fillId="7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2" fontId="12" fillId="7" borderId="11" xfId="1" applyNumberFormat="1" applyFont="1" applyFill="1" applyBorder="1" applyAlignment="1">
      <alignment horizontal="center" vertical="center" wrapText="1"/>
    </xf>
    <xf numFmtId="1" fontId="12" fillId="0" borderId="15" xfId="1" applyNumberFormat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167" fontId="12" fillId="7" borderId="1" xfId="1" applyNumberFormat="1" applyFont="1" applyFill="1" applyBorder="1" applyAlignment="1">
      <alignment horizontal="center" vertical="center"/>
    </xf>
    <xf numFmtId="0" fontId="12" fillId="7" borderId="20" xfId="1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42" fontId="12" fillId="7" borderId="15" xfId="1" applyNumberFormat="1" applyFont="1" applyFill="1" applyBorder="1" applyAlignment="1">
      <alignment horizontal="center" vertical="center" wrapText="1"/>
    </xf>
    <xf numFmtId="1" fontId="12" fillId="7" borderId="15" xfId="1" applyNumberFormat="1" applyFont="1" applyFill="1" applyBorder="1" applyAlignment="1">
      <alignment horizontal="center" vertical="center" wrapText="1"/>
    </xf>
    <xf numFmtId="0" fontId="1" fillId="8" borderId="34" xfId="12" applyBorder="1">
      <alignment horizontal="center" vertical="center"/>
    </xf>
    <xf numFmtId="0" fontId="1" fillId="8" borderId="14" xfId="12" applyBorder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17" xfId="6" applyFont="1" applyFill="1" applyBorder="1" applyAlignment="1">
      <alignment vertical="center" wrapText="1"/>
    </xf>
    <xf numFmtId="0" fontId="19" fillId="7" borderId="10" xfId="13" applyFont="1" applyFill="1" applyBorder="1" applyAlignment="1">
      <alignment horizontal="center" vertical="center" wrapText="1"/>
    </xf>
    <xf numFmtId="0" fontId="1" fillId="7" borderId="1" xfId="6" applyFont="1" applyFill="1" applyBorder="1" applyAlignment="1">
      <alignment horizontal="center" vertical="center" wrapText="1"/>
    </xf>
    <xf numFmtId="0" fontId="1" fillId="7" borderId="19" xfId="6" applyFont="1" applyFill="1" applyBorder="1" applyAlignment="1">
      <alignment horizontal="center" vertical="center" wrapText="1"/>
    </xf>
    <xf numFmtId="42" fontId="1" fillId="7" borderId="2" xfId="6" applyNumberFormat="1" applyFont="1" applyFill="1" applyBorder="1" applyAlignment="1">
      <alignment horizontal="left" vertical="center" wrapText="1"/>
    </xf>
    <xf numFmtId="42" fontId="1" fillId="7" borderId="9" xfId="6" applyNumberFormat="1" applyFont="1" applyFill="1" applyBorder="1" applyAlignment="1">
      <alignment horizontal="left" vertical="center" wrapText="1"/>
    </xf>
    <xf numFmtId="0" fontId="1" fillId="7" borderId="11" xfId="6" applyFont="1" applyFill="1" applyBorder="1" applyAlignment="1">
      <alignment horizontal="center" vertical="center" wrapText="1"/>
    </xf>
    <xf numFmtId="42" fontId="1" fillId="7" borderId="1" xfId="6" applyNumberFormat="1" applyFont="1" applyFill="1" applyBorder="1" applyAlignment="1">
      <alignment horizontal="left" vertical="center" wrapText="1"/>
    </xf>
    <xf numFmtId="42" fontId="1" fillId="7" borderId="7" xfId="6" applyNumberFormat="1" applyFont="1" applyFill="1" applyBorder="1" applyAlignment="1">
      <alignment horizontal="left" vertical="center" wrapText="1"/>
    </xf>
    <xf numFmtId="0" fontId="1" fillId="7" borderId="15" xfId="6" applyFont="1" applyFill="1" applyBorder="1" applyAlignment="1">
      <alignment horizontal="center" vertical="center" wrapText="1"/>
    </xf>
    <xf numFmtId="0" fontId="18" fillId="7" borderId="37" xfId="0" applyFont="1" applyFill="1" applyBorder="1" applyAlignment="1">
      <alignment horizontal="left" vertical="top" wrapText="1"/>
    </xf>
    <xf numFmtId="0" fontId="1" fillId="7" borderId="17" xfId="6" applyFont="1" applyFill="1" applyBorder="1" applyAlignment="1">
      <alignment horizontal="center" vertical="center" wrapText="1"/>
    </xf>
    <xf numFmtId="0" fontId="1" fillId="7" borderId="1" xfId="0" quotePrefix="1" applyFont="1" applyFill="1" applyBorder="1" applyAlignment="1">
      <alignment vertical="center" wrapText="1"/>
    </xf>
    <xf numFmtId="0" fontId="0" fillId="12" borderId="0" xfId="0" applyFill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2" fontId="12" fillId="0" borderId="15" xfId="1" applyNumberFormat="1" applyFont="1" applyBorder="1" applyAlignment="1">
      <alignment horizontal="center" vertical="center" wrapText="1"/>
    </xf>
    <xf numFmtId="2" fontId="10" fillId="7" borderId="3" xfId="6" applyNumberFormat="1" applyFont="1" applyFill="1" applyBorder="1" applyAlignment="1">
      <alignment horizontal="center" vertical="center" wrapText="1"/>
    </xf>
    <xf numFmtId="2" fontId="10" fillId="7" borderId="2" xfId="0" applyNumberFormat="1" applyFont="1" applyFill="1" applyBorder="1" applyAlignment="1">
      <alignment horizontal="center" vertical="center" wrapText="1"/>
    </xf>
    <xf numFmtId="2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" fillId="0" borderId="15" xfId="6" applyFont="1" applyBorder="1" applyAlignment="1">
      <alignment vertical="center" wrapText="1"/>
    </xf>
    <xf numFmtId="0" fontId="1" fillId="0" borderId="17" xfId="6" applyFont="1" applyBorder="1" applyAlignment="1">
      <alignment vertical="center" wrapText="1"/>
    </xf>
    <xf numFmtId="0" fontId="1" fillId="7" borderId="1" xfId="7" applyFont="1" applyFill="1" applyBorder="1" applyAlignment="1">
      <alignment horizontal="center" vertical="center" wrapText="1"/>
    </xf>
    <xf numFmtId="0" fontId="1" fillId="0" borderId="1" xfId="6" applyFont="1" applyBorder="1" applyAlignment="1">
      <alignment vertical="center" wrapText="1"/>
    </xf>
    <xf numFmtId="0" fontId="19" fillId="7" borderId="34" xfId="13" applyFont="1" applyFill="1" applyBorder="1" applyAlignment="1">
      <alignment horizontal="center" vertical="center" wrapText="1"/>
    </xf>
    <xf numFmtId="0" fontId="10" fillId="0" borderId="1" xfId="6" applyFont="1" applyBorder="1" applyAlignment="1">
      <alignment horizontal="right" vertical="center" wrapText="1"/>
    </xf>
    <xf numFmtId="2" fontId="12" fillId="7" borderId="3" xfId="1" applyNumberFormat="1" applyFont="1" applyFill="1" applyBorder="1" applyAlignment="1">
      <alignment horizontal="center" vertical="center" wrapText="1"/>
    </xf>
    <xf numFmtId="0" fontId="1" fillId="8" borderId="1" xfId="12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2" fillId="7" borderId="14" xfId="1" applyNumberFormat="1" applyFont="1" applyFill="1" applyBorder="1" applyAlignment="1">
      <alignment horizontal="center" vertical="center" wrapText="1"/>
    </xf>
    <xf numFmtId="164" fontId="1" fillId="7" borderId="1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7" borderId="20" xfId="6" applyFont="1" applyFill="1" applyBorder="1" applyAlignment="1">
      <alignment horizontal="center" vertical="center" wrapText="1"/>
    </xf>
    <xf numFmtId="42" fontId="10" fillId="7" borderId="15" xfId="6" applyNumberFormat="1" applyFont="1" applyFill="1" applyBorder="1" applyAlignment="1">
      <alignment horizontal="center" vertical="center" wrapText="1"/>
    </xf>
    <xf numFmtId="6" fontId="10" fillId="7" borderId="16" xfId="6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6" applyFont="1" applyBorder="1" applyAlignment="1">
      <alignment horizontal="center" vertical="center" wrapText="1"/>
    </xf>
    <xf numFmtId="0" fontId="1" fillId="7" borderId="2" xfId="7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7" borderId="15" xfId="6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" fillId="7" borderId="15" xfId="6" applyFont="1" applyFill="1" applyBorder="1" applyAlignment="1">
      <alignment vertical="center" wrapText="1"/>
    </xf>
    <xf numFmtId="164" fontId="1" fillId="7" borderId="14" xfId="0" applyNumberFormat="1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horizontal="right" vertical="center"/>
    </xf>
    <xf numFmtId="49" fontId="21" fillId="0" borderId="1" xfId="0" applyNumberFormat="1" applyFont="1" applyBorder="1" applyAlignment="1">
      <alignment horizontal="right" vertical="center"/>
    </xf>
    <xf numFmtId="49" fontId="21" fillId="0" borderId="1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right" vertical="center" wrapText="1"/>
    </xf>
    <xf numFmtId="49" fontId="21" fillId="7" borderId="1" xfId="0" applyNumberFormat="1" applyFont="1" applyFill="1" applyBorder="1" applyAlignment="1">
      <alignment horizontal="right" vertical="center"/>
    </xf>
    <xf numFmtId="49" fontId="21" fillId="7" borderId="1" xfId="0" applyNumberFormat="1" applyFont="1" applyFill="1" applyBorder="1" applyAlignment="1">
      <alignment horizontal="right" vertical="center" wrapText="1"/>
    </xf>
    <xf numFmtId="42" fontId="1" fillId="8" borderId="12" xfId="12" applyNumberFormat="1" applyBorder="1" applyAlignment="1">
      <alignment horizontal="center" vertical="center" wrapText="1"/>
    </xf>
    <xf numFmtId="42" fontId="1" fillId="8" borderId="13" xfId="12" applyNumberFormat="1" applyBorder="1" applyAlignment="1">
      <alignment horizontal="center" vertical="center" wrapText="1"/>
    </xf>
    <xf numFmtId="6" fontId="12" fillId="7" borderId="7" xfId="1" applyNumberFormat="1" applyFont="1" applyFill="1" applyBorder="1" applyAlignment="1">
      <alignment horizontal="center" vertical="center" wrapText="1"/>
    </xf>
    <xf numFmtId="167" fontId="12" fillId="7" borderId="20" xfId="1" applyNumberFormat="1" applyFont="1" applyFill="1" applyBorder="1" applyAlignment="1">
      <alignment horizontal="center" vertical="center" wrapText="1"/>
    </xf>
    <xf numFmtId="2" fontId="1" fillId="7" borderId="11" xfId="6" applyNumberFormat="1" applyFont="1" applyFill="1" applyBorder="1" applyAlignment="1">
      <alignment horizontal="center" vertical="center" wrapText="1"/>
    </xf>
    <xf numFmtId="0" fontId="1" fillId="8" borderId="12" xfId="12" applyBorder="1" applyAlignment="1">
      <alignment vertical="center" wrapText="1"/>
    </xf>
    <xf numFmtId="0" fontId="1" fillId="8" borderId="14" xfId="12" applyBorder="1" applyAlignment="1">
      <alignment vertical="center" wrapText="1"/>
    </xf>
    <xf numFmtId="0" fontId="10" fillId="7" borderId="11" xfId="0" applyFont="1" applyFill="1" applyBorder="1" applyAlignment="1">
      <alignment horizontal="left" vertical="center" wrapText="1"/>
    </xf>
    <xf numFmtId="0" fontId="10" fillId="7" borderId="14" xfId="0" applyFont="1" applyFill="1" applyBorder="1" applyAlignment="1">
      <alignment horizontal="left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1" fillId="0" borderId="15" xfId="6" applyFont="1" applyBorder="1" applyAlignment="1">
      <alignment horizontal="center" vertical="center" wrapText="1"/>
    </xf>
    <xf numFmtId="0" fontId="1" fillId="0" borderId="17" xfId="6" applyFont="1" applyBorder="1" applyAlignment="1">
      <alignment horizontal="center" vertical="center" wrapText="1"/>
    </xf>
    <xf numFmtId="0" fontId="1" fillId="0" borderId="2" xfId="6" applyFont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15" xfId="7" applyFont="1" applyFill="1" applyBorder="1" applyAlignment="1">
      <alignment horizontal="center" vertical="center" wrapText="1"/>
    </xf>
    <xf numFmtId="0" fontId="1" fillId="7" borderId="17" xfId="7" applyFont="1" applyFill="1" applyBorder="1" applyAlignment="1">
      <alignment horizontal="center" vertical="center" wrapText="1"/>
    </xf>
    <xf numFmtId="0" fontId="1" fillId="7" borderId="2" xfId="7" applyFont="1" applyFill="1" applyBorder="1" applyAlignment="1">
      <alignment horizontal="center" vertical="center" wrapText="1"/>
    </xf>
    <xf numFmtId="0" fontId="1" fillId="7" borderId="15" xfId="6" applyFont="1" applyFill="1" applyBorder="1" applyAlignment="1">
      <alignment horizontal="center" vertical="center" wrapText="1"/>
    </xf>
    <xf numFmtId="0" fontId="1" fillId="7" borderId="17" xfId="6" applyFont="1" applyFill="1" applyBorder="1" applyAlignment="1">
      <alignment horizontal="center" vertical="center" wrapText="1"/>
    </xf>
    <xf numFmtId="0" fontId="1" fillId="7" borderId="2" xfId="6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4" fontId="1" fillId="7" borderId="17" xfId="0" applyNumberFormat="1" applyFont="1" applyFill="1" applyBorder="1" applyAlignment="1">
      <alignment horizontal="center" vertical="center" wrapText="1"/>
    </xf>
    <xf numFmtId="164" fontId="1" fillId="7" borderId="15" xfId="0" applyNumberFormat="1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center" vertical="center" wrapText="1"/>
    </xf>
    <xf numFmtId="0" fontId="15" fillId="7" borderId="31" xfId="0" applyFont="1" applyFill="1" applyBorder="1" applyAlignment="1">
      <alignment horizontal="center" vertical="center" wrapText="1"/>
    </xf>
    <xf numFmtId="2" fontId="10" fillId="7" borderId="5" xfId="0" applyNumberFormat="1" applyFont="1" applyFill="1" applyBorder="1" applyAlignment="1">
      <alignment horizontal="center" vertical="center" wrapText="1"/>
    </xf>
    <xf numFmtId="2" fontId="10" fillId="7" borderId="3" xfId="0" applyNumberFormat="1" applyFont="1" applyFill="1" applyBorder="1" applyAlignment="1">
      <alignment horizontal="center" vertical="center" wrapText="1"/>
    </xf>
    <xf numFmtId="42" fontId="10" fillId="7" borderId="6" xfId="0" applyNumberFormat="1" applyFont="1" applyFill="1" applyBorder="1" applyAlignment="1">
      <alignment horizontal="center" vertical="center" wrapText="1"/>
    </xf>
    <xf numFmtId="42" fontId="10" fillId="7" borderId="8" xfId="0" applyNumberFormat="1" applyFont="1" applyFill="1" applyBorder="1" applyAlignment="1">
      <alignment horizontal="center" vertical="center" wrapText="1"/>
    </xf>
    <xf numFmtId="1" fontId="10" fillId="7" borderId="5" xfId="0" applyNumberFormat="1" applyFont="1" applyFill="1" applyBorder="1" applyAlignment="1">
      <alignment horizontal="center" vertical="center" wrapText="1"/>
    </xf>
    <xf numFmtId="1" fontId="10" fillId="7" borderId="3" xfId="0" applyNumberFormat="1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left" vertical="center" wrapText="1"/>
    </xf>
    <xf numFmtId="0" fontId="10" fillId="7" borderId="22" xfId="0" applyFont="1" applyFill="1" applyBorder="1" applyAlignment="1">
      <alignment horizontal="center" vertical="center" wrapText="1"/>
    </xf>
    <xf numFmtId="0" fontId="10" fillId="7" borderId="23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2" fontId="10" fillId="7" borderId="32" xfId="0" applyNumberFormat="1" applyFont="1" applyFill="1" applyBorder="1" applyAlignment="1">
      <alignment horizontal="center" vertical="center" wrapText="1"/>
    </xf>
    <xf numFmtId="2" fontId="10" fillId="7" borderId="33" xfId="0" applyNumberFormat="1" applyFont="1" applyFill="1" applyBorder="1" applyAlignment="1">
      <alignment horizontal="center" vertical="center" wrapText="1"/>
    </xf>
    <xf numFmtId="164" fontId="1" fillId="7" borderId="2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4">
    <cellStyle name="40% - Accent3" xfId="7" builtinId="39"/>
    <cellStyle name="Accent3" xfId="13" builtinId="37"/>
    <cellStyle name="Heading 1 2" xfId="2" xr:uid="{00000000-0005-0000-0000-000002000000}"/>
    <cellStyle name="Heading 2 2" xfId="3" xr:uid="{00000000-0005-0000-0000-000003000000}"/>
    <cellStyle name="Heading 3 2" xfId="4" xr:uid="{00000000-0005-0000-0000-000004000000}"/>
    <cellStyle name="Hyperlink" xfId="8" builtinId="8"/>
    <cellStyle name="Normal" xfId="0" builtinId="0"/>
    <cellStyle name="Normal 2" xfId="6" xr:uid="{00000000-0005-0000-0000-000007000000}"/>
    <cellStyle name="Normal 3" xfId="1" xr:uid="{00000000-0005-0000-0000-000008000000}"/>
    <cellStyle name="Style 1" xfId="9" xr:uid="{00000000-0005-0000-0000-000009000000}"/>
    <cellStyle name="Style 1 2" xfId="12" xr:uid="{00000000-0005-0000-0000-00000A000000}"/>
    <cellStyle name="Style 2" xfId="10" xr:uid="{00000000-0005-0000-0000-00000B000000}"/>
    <cellStyle name="Style 3" xfId="11" xr:uid="{00000000-0005-0000-0000-00000C000000}"/>
    <cellStyle name="Title 2" xfId="5" xr:uid="{00000000-0005-0000-0000-00000D000000}"/>
  </cellStyles>
  <dxfs count="3"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bottom style="medium">
          <color theme="3" tint="0.39994506668294322"/>
        </bottom>
        <vertical/>
        <horizontal/>
      </border>
    </dxf>
    <dxf>
      <font>
        <color theme="1" tint="4.9989318521683403E-2"/>
      </font>
      <border>
        <top style="thick">
          <color theme="0"/>
        </top>
        <vertical style="medium">
          <color theme="0"/>
        </vertical>
      </border>
    </dxf>
  </dxfs>
  <tableStyles count="1" defaultTableStyle="Simple Monthly Budget" defaultPivotStyle="PivotStyleMedium13">
    <tableStyle name="Simple Monthly Budget" pivot="0" count="3" xr9:uid="{00000000-0011-0000-FFFF-FFFF00000000}">
      <tableStyleElement type="wholeTable" dxfId="2"/>
      <tableStyleElement type="header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641537</xdr:colOff>
      <xdr:row>27</xdr:row>
      <xdr:rowOff>156455</xdr:rowOff>
    </xdr:from>
    <xdr:to>
      <xdr:col>5</xdr:col>
      <xdr:colOff>2064132</xdr:colOff>
      <xdr:row>39</xdr:row>
      <xdr:rowOff>66746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25114" y="5109455"/>
          <a:ext cx="3840480" cy="210836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2205777</xdr:colOff>
      <xdr:row>27</xdr:row>
      <xdr:rowOff>156393</xdr:rowOff>
    </xdr:from>
    <xdr:to>
      <xdr:col>12</xdr:col>
      <xdr:colOff>228681</xdr:colOff>
      <xdr:row>39</xdr:row>
      <xdr:rowOff>66746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107239" y="5109393"/>
          <a:ext cx="3840480" cy="210843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endParaRPr lang="en-US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indent="0"/>
          <a:endParaRPr lang="en-US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641537</xdr:colOff>
      <xdr:row>39</xdr:row>
      <xdr:rowOff>182213</xdr:rowOff>
    </xdr:from>
    <xdr:to>
      <xdr:col>5</xdr:col>
      <xdr:colOff>2064132</xdr:colOff>
      <xdr:row>53</xdr:row>
      <xdr:rowOff>22407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125114" y="7333290"/>
          <a:ext cx="3840480" cy="240461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ADDENDA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Addendum Issued: NONE </a:t>
          </a:r>
          <a:r>
            <a:rPr lang="en-US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up to Date (09/15/2014): None</a:t>
          </a:r>
          <a:endParaRPr lang="en-US" sz="16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sng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review</a:t>
          </a:r>
          <a:r>
            <a:rPr lang="en-US" sz="1600" b="1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any Addendum issued after Date 04/25/22</a:t>
          </a: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2205777</xdr:colOff>
      <xdr:row>39</xdr:row>
      <xdr:rowOff>182213</xdr:rowOff>
    </xdr:from>
    <xdr:to>
      <xdr:col>12</xdr:col>
      <xdr:colOff>228681</xdr:colOff>
      <xdr:row>53</xdr:row>
      <xdr:rowOff>22407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107239" y="7333290"/>
          <a:ext cx="3840480" cy="240461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641537</xdr:colOff>
      <xdr:row>25</xdr:row>
      <xdr:rowOff>89156</xdr:rowOff>
    </xdr:from>
    <xdr:to>
      <xdr:col>5</xdr:col>
      <xdr:colOff>2064132</xdr:colOff>
      <xdr:row>27</xdr:row>
      <xdr:rowOff>99625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25114" y="4675810"/>
          <a:ext cx="3840480" cy="37681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+mj-lt"/>
              <a:ea typeface="Verdana" pitchFamily="34" charset="0"/>
              <a:cs typeface="Verdana" pitchFamily="34" charset="0"/>
            </a:rPr>
            <a:t>OWNER</a:t>
          </a:r>
        </a:p>
      </xdr:txBody>
    </xdr:sp>
    <xdr:clientData/>
  </xdr:twoCellAnchor>
  <xdr:twoCellAnchor>
    <xdr:from>
      <xdr:col>5</xdr:col>
      <xdr:colOff>2205777</xdr:colOff>
      <xdr:row>25</xdr:row>
      <xdr:rowOff>93220</xdr:rowOff>
    </xdr:from>
    <xdr:to>
      <xdr:col>12</xdr:col>
      <xdr:colOff>228681</xdr:colOff>
      <xdr:row>27</xdr:row>
      <xdr:rowOff>99625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107239" y="4679874"/>
          <a:ext cx="3840480" cy="37275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+mj-lt"/>
            </a:rPr>
            <a:t>ARCHITECT</a:t>
          </a:r>
        </a:p>
      </xdr:txBody>
    </xdr:sp>
    <xdr:clientData/>
  </xdr:twoCellAnchor>
  <xdr:twoCellAnchor>
    <xdr:from>
      <xdr:col>2</xdr:col>
      <xdr:colOff>641537</xdr:colOff>
      <xdr:row>17</xdr:row>
      <xdr:rowOff>164546</xdr:rowOff>
    </xdr:from>
    <xdr:to>
      <xdr:col>12</xdr:col>
      <xdr:colOff>219075</xdr:colOff>
      <xdr:row>21</xdr:row>
      <xdr:rowOff>154360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79687" y="3307796"/>
          <a:ext cx="7464238" cy="71371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400" b="1">
              <a:solidFill>
                <a:sysClr val="windowText" lastClr="000000"/>
              </a:solidFill>
            </a:rPr>
            <a:t>16812 DALLAS PARKWAY, TX 75248</a:t>
          </a:r>
        </a:p>
      </xdr:txBody>
    </xdr:sp>
    <xdr:clientData/>
  </xdr:twoCellAnchor>
  <xdr:twoCellAnchor>
    <xdr:from>
      <xdr:col>2</xdr:col>
      <xdr:colOff>641537</xdr:colOff>
      <xdr:row>9</xdr:row>
      <xdr:rowOff>171679</xdr:rowOff>
    </xdr:from>
    <xdr:to>
      <xdr:col>12</xdr:col>
      <xdr:colOff>209550</xdr:colOff>
      <xdr:row>17</xdr:row>
      <xdr:rowOff>40266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79687" y="1809979"/>
          <a:ext cx="7454713" cy="137353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 b="1">
              <a:solidFill>
                <a:sysClr val="windowText" lastClr="000000"/>
              </a:solidFill>
            </a:rPr>
            <a:t>BERMUDA</a:t>
          </a:r>
          <a:r>
            <a:rPr lang="en-US" sz="2000" b="1" baseline="0">
              <a:solidFill>
                <a:sysClr val="windowText" lastClr="000000"/>
              </a:solidFill>
            </a:rPr>
            <a:t> WELPMAN MULTI-FAMILY</a:t>
          </a:r>
          <a:endParaRPr lang="en-US" sz="2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641537</xdr:colOff>
      <xdr:row>27</xdr:row>
      <xdr:rowOff>156455</xdr:rowOff>
    </xdr:from>
    <xdr:to>
      <xdr:col>5</xdr:col>
      <xdr:colOff>2064132</xdr:colOff>
      <xdr:row>39</xdr:row>
      <xdr:rowOff>66746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794979A-09FB-4CFF-86C1-68805A6F8B5E}"/>
            </a:ext>
          </a:extLst>
        </xdr:cNvPr>
        <xdr:cNvSpPr txBox="1"/>
      </xdr:nvSpPr>
      <xdr:spPr>
        <a:xfrm>
          <a:off x="1127312" y="5080880"/>
          <a:ext cx="3994345" cy="208199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2205777</xdr:colOff>
      <xdr:row>27</xdr:row>
      <xdr:rowOff>156393</xdr:rowOff>
    </xdr:from>
    <xdr:to>
      <xdr:col>12</xdr:col>
      <xdr:colOff>228681</xdr:colOff>
      <xdr:row>39</xdr:row>
      <xdr:rowOff>66746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B6CC295-7205-4F29-B1AD-AB65FA0EBB6D}"/>
            </a:ext>
          </a:extLst>
        </xdr:cNvPr>
        <xdr:cNvSpPr txBox="1"/>
      </xdr:nvSpPr>
      <xdr:spPr>
        <a:xfrm>
          <a:off x="5263302" y="5080818"/>
          <a:ext cx="5461929" cy="2082053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endParaRPr lang="en-US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indent="0"/>
          <a:endParaRPr lang="en-US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641537</xdr:colOff>
      <xdr:row>39</xdr:row>
      <xdr:rowOff>182213</xdr:rowOff>
    </xdr:from>
    <xdr:to>
      <xdr:col>5</xdr:col>
      <xdr:colOff>2064132</xdr:colOff>
      <xdr:row>53</xdr:row>
      <xdr:rowOff>22407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F340654-3DF2-4EB7-9FBD-319BBE3431D0}"/>
            </a:ext>
          </a:extLst>
        </xdr:cNvPr>
        <xdr:cNvSpPr txBox="1"/>
      </xdr:nvSpPr>
      <xdr:spPr>
        <a:xfrm>
          <a:off x="1127312" y="7278338"/>
          <a:ext cx="3994345" cy="237384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ADDENDA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Addendum Issued: NONE </a:t>
          </a:r>
          <a:r>
            <a:rPr lang="en-US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up to Date (09/15/2014): None</a:t>
          </a:r>
          <a:endParaRPr lang="en-US" sz="16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sng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review</a:t>
          </a:r>
          <a:r>
            <a:rPr lang="en-US" sz="1600" b="1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any Addendum issued after Date 04/25/22</a:t>
          </a: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2205777</xdr:colOff>
      <xdr:row>39</xdr:row>
      <xdr:rowOff>182213</xdr:rowOff>
    </xdr:from>
    <xdr:to>
      <xdr:col>12</xdr:col>
      <xdr:colOff>228681</xdr:colOff>
      <xdr:row>53</xdr:row>
      <xdr:rowOff>22407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C49946B-64EA-400D-87C2-7CF3C62D2ABB}"/>
            </a:ext>
          </a:extLst>
        </xdr:cNvPr>
        <xdr:cNvSpPr txBox="1"/>
      </xdr:nvSpPr>
      <xdr:spPr>
        <a:xfrm>
          <a:off x="5263302" y="7278338"/>
          <a:ext cx="5461929" cy="237384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641537</xdr:colOff>
      <xdr:row>25</xdr:row>
      <xdr:rowOff>89156</xdr:rowOff>
    </xdr:from>
    <xdr:to>
      <xdr:col>5</xdr:col>
      <xdr:colOff>2064132</xdr:colOff>
      <xdr:row>27</xdr:row>
      <xdr:rowOff>99625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1BB4762-743A-45E3-A70C-46CE896C15E1}"/>
            </a:ext>
          </a:extLst>
        </xdr:cNvPr>
        <xdr:cNvSpPr txBox="1"/>
      </xdr:nvSpPr>
      <xdr:spPr>
        <a:xfrm>
          <a:off x="1127312" y="4651631"/>
          <a:ext cx="3994345" cy="37241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+mj-lt"/>
              <a:ea typeface="Verdana" pitchFamily="34" charset="0"/>
              <a:cs typeface="Verdana" pitchFamily="34" charset="0"/>
            </a:rPr>
            <a:t>OWNER</a:t>
          </a:r>
        </a:p>
      </xdr:txBody>
    </xdr:sp>
    <xdr:clientData/>
  </xdr:twoCellAnchor>
  <xdr:twoCellAnchor>
    <xdr:from>
      <xdr:col>5</xdr:col>
      <xdr:colOff>2205777</xdr:colOff>
      <xdr:row>25</xdr:row>
      <xdr:rowOff>93220</xdr:rowOff>
    </xdr:from>
    <xdr:to>
      <xdr:col>12</xdr:col>
      <xdr:colOff>228681</xdr:colOff>
      <xdr:row>27</xdr:row>
      <xdr:rowOff>99625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F5AD161-E447-4B44-A729-67915C4F9FA2}"/>
            </a:ext>
          </a:extLst>
        </xdr:cNvPr>
        <xdr:cNvSpPr txBox="1"/>
      </xdr:nvSpPr>
      <xdr:spPr>
        <a:xfrm>
          <a:off x="5263302" y="4655695"/>
          <a:ext cx="5461929" cy="36835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+mj-lt"/>
            </a:rPr>
            <a:t>ARCHITECT</a:t>
          </a:r>
        </a:p>
      </xdr:txBody>
    </xdr:sp>
    <xdr:clientData/>
  </xdr:twoCellAnchor>
  <xdr:twoCellAnchor>
    <xdr:from>
      <xdr:col>2</xdr:col>
      <xdr:colOff>641537</xdr:colOff>
      <xdr:row>17</xdr:row>
      <xdr:rowOff>164546</xdr:rowOff>
    </xdr:from>
    <xdr:to>
      <xdr:col>12</xdr:col>
      <xdr:colOff>219075</xdr:colOff>
      <xdr:row>21</xdr:row>
      <xdr:rowOff>154360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C84C4A3-15D1-444D-9905-34E1CCBE5D0A}"/>
            </a:ext>
          </a:extLst>
        </xdr:cNvPr>
        <xdr:cNvSpPr txBox="1"/>
      </xdr:nvSpPr>
      <xdr:spPr>
        <a:xfrm>
          <a:off x="1127312" y="3269696"/>
          <a:ext cx="9588313" cy="71371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16812 DALLAS PARKWAY, TX 75248</a:t>
          </a:r>
          <a:endParaRPr lang="en-PK" sz="1400">
            <a:effectLst/>
          </a:endParaRPr>
        </a:p>
      </xdr:txBody>
    </xdr:sp>
    <xdr:clientData/>
  </xdr:twoCellAnchor>
  <xdr:twoCellAnchor>
    <xdr:from>
      <xdr:col>2</xdr:col>
      <xdr:colOff>641537</xdr:colOff>
      <xdr:row>9</xdr:row>
      <xdr:rowOff>171679</xdr:rowOff>
    </xdr:from>
    <xdr:to>
      <xdr:col>12</xdr:col>
      <xdr:colOff>209550</xdr:colOff>
      <xdr:row>17</xdr:row>
      <xdr:rowOff>40266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6DEFD38-B976-4BB1-9924-EB7DCCC22C27}"/>
            </a:ext>
          </a:extLst>
        </xdr:cNvPr>
        <xdr:cNvSpPr txBox="1"/>
      </xdr:nvSpPr>
      <xdr:spPr>
        <a:xfrm>
          <a:off x="1127312" y="1800454"/>
          <a:ext cx="9578788" cy="1344962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BERMUDA</a:t>
          </a:r>
          <a:r>
            <a:rPr lang="en-U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WELPMAN MULTI-FAMILY</a:t>
          </a:r>
          <a:endParaRPr lang="en-PK" sz="2000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V\OneDrive\Desktop\ESTIMATE-SP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BUILDING"/>
      <sheetName val="GARAGE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1258"/>
  <sheetViews>
    <sheetView showGridLines="0" tabSelected="1" zoomScale="85" zoomScaleNormal="85" zoomScaleSheetLayoutView="40" workbookViewId="0">
      <selection activeCell="I5" sqref="I5"/>
    </sheetView>
  </sheetViews>
  <sheetFormatPr defaultColWidth="9.109375" defaultRowHeight="13.8" x14ac:dyDescent="0.3"/>
  <cols>
    <col min="1" max="1" width="2.88671875" style="7" customWidth="1"/>
    <col min="2" max="2" width="4.44140625" style="36" bestFit="1" customWidth="1"/>
    <col min="3" max="3" width="10.88671875" style="36" customWidth="1"/>
    <col min="4" max="4" width="15" style="36" customWidth="1"/>
    <col min="5" max="5" width="12.6640625" style="36" customWidth="1"/>
    <col min="6" max="6" width="52.6640625" style="7" customWidth="1"/>
    <col min="7" max="7" width="8.88671875" style="28" customWidth="1"/>
    <col min="8" max="8" width="11.44140625" style="36" hidden="1" customWidth="1"/>
    <col min="9" max="9" width="9" style="36" customWidth="1"/>
    <col min="10" max="10" width="9.6640625" style="36" customWidth="1"/>
    <col min="11" max="11" width="9.88671875" style="36" customWidth="1"/>
    <col min="12" max="12" width="10" style="36" customWidth="1"/>
    <col min="13" max="13" width="12.44140625" style="46" customWidth="1"/>
    <col min="14" max="14" width="13.88671875" style="7" customWidth="1"/>
    <col min="15" max="15" width="14.33203125" style="7" customWidth="1"/>
    <col min="16" max="16" width="14.88671875" style="7" customWidth="1"/>
    <col min="17" max="16384" width="9.109375" style="7"/>
  </cols>
  <sheetData>
    <row r="2" spans="2:14" ht="41.4" x14ac:dyDescent="0.3">
      <c r="B2" s="8"/>
      <c r="C2" s="8"/>
      <c r="D2" s="223" t="s">
        <v>1140</v>
      </c>
      <c r="E2" s="238" t="s">
        <v>1164</v>
      </c>
      <c r="F2" s="239"/>
      <c r="G2" s="228" t="s">
        <v>1141</v>
      </c>
      <c r="H2" s="224"/>
      <c r="I2" s="226" t="s">
        <v>1142</v>
      </c>
      <c r="J2" s="225"/>
      <c r="K2" s="226" t="s">
        <v>1143</v>
      </c>
      <c r="L2" s="225"/>
      <c r="M2" s="226" t="s">
        <v>1144</v>
      </c>
      <c r="N2" s="229"/>
    </row>
    <row r="3" spans="2:14" ht="28.8" x14ac:dyDescent="0.3">
      <c r="B3" s="8"/>
      <c r="C3" s="8"/>
      <c r="D3" s="227" t="s">
        <v>1145</v>
      </c>
      <c r="E3" s="238" t="s">
        <v>1165</v>
      </c>
      <c r="F3" s="239"/>
      <c r="G3" s="228" t="s">
        <v>1146</v>
      </c>
      <c r="H3" s="224"/>
      <c r="I3" s="226" t="s">
        <v>1147</v>
      </c>
      <c r="J3" s="225"/>
      <c r="K3" s="226" t="s">
        <v>1148</v>
      </c>
      <c r="L3" s="225"/>
      <c r="M3" s="226" t="s">
        <v>1149</v>
      </c>
      <c r="N3" s="229"/>
    </row>
    <row r="4" spans="2:14" ht="41.4" x14ac:dyDescent="0.3">
      <c r="B4" s="8"/>
      <c r="C4" s="8"/>
      <c r="D4" s="227" t="s">
        <v>1150</v>
      </c>
      <c r="E4" s="240"/>
      <c r="F4" s="241"/>
      <c r="G4" s="226" t="s">
        <v>1151</v>
      </c>
      <c r="H4" s="225"/>
      <c r="I4" s="226" t="s">
        <v>1152</v>
      </c>
      <c r="J4" s="225"/>
      <c r="K4" s="226" t="s">
        <v>1153</v>
      </c>
      <c r="L4" s="225"/>
      <c r="M4" s="226" t="s">
        <v>1154</v>
      </c>
      <c r="N4" s="229"/>
    </row>
    <row r="5" spans="2:14" ht="41.4" x14ac:dyDescent="0.3">
      <c r="B5" s="8"/>
      <c r="C5" s="8"/>
      <c r="D5" s="223" t="s">
        <v>1155</v>
      </c>
      <c r="E5" s="240"/>
      <c r="F5" s="241"/>
      <c r="G5" s="226" t="s">
        <v>1156</v>
      </c>
      <c r="H5" s="225"/>
      <c r="I5" s="226" t="s">
        <v>1157</v>
      </c>
      <c r="J5" s="225"/>
      <c r="K5" s="226" t="s">
        <v>1158</v>
      </c>
      <c r="L5" s="225"/>
      <c r="M5" s="226" t="s">
        <v>1159</v>
      </c>
      <c r="N5" s="230"/>
    </row>
    <row r="6" spans="2:14" ht="41.4" x14ac:dyDescent="0.3">
      <c r="B6" s="8"/>
      <c r="C6" s="8"/>
      <c r="D6" s="223" t="s">
        <v>1160</v>
      </c>
      <c r="E6" s="240"/>
      <c r="F6" s="241"/>
      <c r="G6" s="226" t="s">
        <v>1161</v>
      </c>
      <c r="H6" s="225"/>
      <c r="I6" s="226" t="s">
        <v>1162</v>
      </c>
      <c r="J6" s="225"/>
      <c r="K6" s="222"/>
      <c r="L6" s="123"/>
      <c r="M6" s="226" t="s">
        <v>1163</v>
      </c>
      <c r="N6" s="229"/>
    </row>
    <row r="7" spans="2:14" ht="14.25" customHeight="1" x14ac:dyDescent="0.3">
      <c r="B7" s="8"/>
      <c r="C7" s="8"/>
      <c r="D7" s="8"/>
      <c r="E7" s="9"/>
      <c r="F7" s="8"/>
      <c r="G7" s="29"/>
      <c r="H7" s="8"/>
      <c r="I7" s="8"/>
      <c r="J7" s="8"/>
      <c r="K7" s="8"/>
      <c r="L7" s="8"/>
    </row>
    <row r="8" spans="2:14" ht="14.25" customHeight="1" x14ac:dyDescent="0.3">
      <c r="B8" s="8"/>
      <c r="C8" s="8"/>
      <c r="D8" s="8"/>
      <c r="E8" s="9"/>
      <c r="F8" s="8"/>
      <c r="G8" s="29"/>
      <c r="H8" s="8"/>
      <c r="I8" s="8"/>
      <c r="J8" s="8"/>
      <c r="K8" s="8"/>
      <c r="L8" s="8"/>
    </row>
    <row r="9" spans="2:14" ht="14.25" customHeight="1" x14ac:dyDescent="0.3">
      <c r="B9" s="8"/>
      <c r="C9" s="8"/>
      <c r="D9" s="8"/>
      <c r="E9" s="9"/>
      <c r="F9" s="8"/>
      <c r="G9" s="29"/>
      <c r="H9" s="8"/>
      <c r="I9" s="8"/>
      <c r="J9" s="8"/>
      <c r="K9" s="8"/>
      <c r="L9" s="8"/>
    </row>
    <row r="11" spans="2:14" x14ac:dyDescent="0.3">
      <c r="B11" s="9"/>
      <c r="C11" s="9"/>
      <c r="D11" s="9"/>
      <c r="E11" s="9"/>
      <c r="F11" s="10"/>
      <c r="G11" s="29"/>
      <c r="H11" s="9"/>
      <c r="I11" s="9"/>
      <c r="J11" s="9"/>
      <c r="K11" s="9"/>
      <c r="L11" s="9"/>
    </row>
    <row r="12" spans="2:14" x14ac:dyDescent="0.3">
      <c r="B12" s="9"/>
      <c r="C12" s="9"/>
      <c r="D12" s="9"/>
      <c r="E12" s="9"/>
      <c r="F12" s="10"/>
      <c r="G12" s="29"/>
      <c r="H12" s="9"/>
      <c r="I12" s="9"/>
      <c r="J12" s="9"/>
      <c r="K12" s="9"/>
      <c r="L12" s="9"/>
    </row>
    <row r="13" spans="2:14" x14ac:dyDescent="0.3">
      <c r="B13" s="9"/>
      <c r="C13" s="9"/>
      <c r="D13" s="9"/>
      <c r="E13" s="9"/>
      <c r="F13" s="10"/>
      <c r="G13" s="29"/>
      <c r="H13" s="9"/>
      <c r="I13" s="9"/>
      <c r="J13" s="9"/>
      <c r="K13" s="9"/>
      <c r="L13" s="9"/>
    </row>
    <row r="16" spans="2:14" ht="14.25" customHeight="1" x14ac:dyDescent="0.3">
      <c r="F16" s="10"/>
    </row>
    <row r="17" spans="6:6" ht="14.25" customHeight="1" x14ac:dyDescent="0.3"/>
    <row r="18" spans="6:6" ht="14.25" customHeight="1" x14ac:dyDescent="0.3"/>
    <row r="19" spans="6:6" ht="14.25" customHeight="1" x14ac:dyDescent="0.3"/>
    <row r="20" spans="6:6" ht="14.25" customHeight="1" x14ac:dyDescent="0.3">
      <c r="F20" s="11"/>
    </row>
    <row r="21" spans="6:6" ht="14.25" customHeight="1" x14ac:dyDescent="0.3">
      <c r="F21" s="11"/>
    </row>
    <row r="22" spans="6:6" ht="14.25" customHeight="1" x14ac:dyDescent="0.3">
      <c r="F22" s="11"/>
    </row>
    <row r="23" spans="6:6" ht="14.25" customHeight="1" x14ac:dyDescent="0.3">
      <c r="F23" s="11"/>
    </row>
    <row r="24" spans="6:6" ht="15" customHeight="1" x14ac:dyDescent="0.3">
      <c r="F24" s="11"/>
    </row>
    <row r="55" spans="2:16" x14ac:dyDescent="0.3">
      <c r="D55" s="12" t="s">
        <v>16</v>
      </c>
      <c r="E55" s="273">
        <v>-26</v>
      </c>
      <c r="F55" s="273"/>
    </row>
    <row r="56" spans="2:16" x14ac:dyDescent="0.3">
      <c r="D56" s="13"/>
    </row>
    <row r="57" spans="2:16" x14ac:dyDescent="0.3">
      <c r="D57" s="14" t="s">
        <v>14</v>
      </c>
      <c r="E57" s="273" t="s">
        <v>13</v>
      </c>
      <c r="F57" s="273"/>
    </row>
    <row r="62" spans="2:16" ht="14.4" thickBot="1" x14ac:dyDescent="0.35"/>
    <row r="63" spans="2:16" ht="13.95" customHeight="1" x14ac:dyDescent="0.3">
      <c r="B63" s="274" t="s">
        <v>0</v>
      </c>
      <c r="C63" s="276" t="s">
        <v>12</v>
      </c>
      <c r="D63" s="270" t="s">
        <v>4</v>
      </c>
      <c r="E63" s="270" t="s">
        <v>1</v>
      </c>
      <c r="F63" s="270" t="s">
        <v>11</v>
      </c>
      <c r="G63" s="268" t="s">
        <v>2</v>
      </c>
      <c r="H63" s="270" t="s">
        <v>9</v>
      </c>
      <c r="I63" s="270" t="s">
        <v>15</v>
      </c>
      <c r="J63" s="270" t="s">
        <v>25</v>
      </c>
      <c r="K63" s="270"/>
      <c r="L63" s="270"/>
      <c r="M63" s="278" t="s">
        <v>29</v>
      </c>
      <c r="N63" s="278" t="s">
        <v>32</v>
      </c>
      <c r="O63" s="264" t="s">
        <v>33</v>
      </c>
      <c r="P63" s="266" t="s">
        <v>26</v>
      </c>
    </row>
    <row r="64" spans="2:16" ht="28.2" thickBot="1" x14ac:dyDescent="0.35">
      <c r="B64" s="275"/>
      <c r="C64" s="277"/>
      <c r="D64" s="271"/>
      <c r="E64" s="271"/>
      <c r="F64" s="271"/>
      <c r="G64" s="269"/>
      <c r="H64" s="271"/>
      <c r="I64" s="271"/>
      <c r="J64" s="114" t="s">
        <v>27</v>
      </c>
      <c r="K64" s="114" t="s">
        <v>31</v>
      </c>
      <c r="L64" s="115" t="s">
        <v>30</v>
      </c>
      <c r="M64" s="279"/>
      <c r="N64" s="279"/>
      <c r="O64" s="265"/>
      <c r="P64" s="267"/>
    </row>
    <row r="65" spans="2:16" x14ac:dyDescent="0.3">
      <c r="B65" s="58"/>
      <c r="C65" s="59"/>
      <c r="D65" s="60"/>
      <c r="E65" s="61">
        <v>10000</v>
      </c>
      <c r="F65" s="3" t="s">
        <v>7</v>
      </c>
      <c r="G65" s="62"/>
      <c r="H65" s="59"/>
      <c r="I65" s="59"/>
      <c r="J65" s="59"/>
      <c r="K65" s="59"/>
      <c r="L65" s="59"/>
      <c r="M65" s="63"/>
      <c r="N65" s="63"/>
      <c r="O65" s="63"/>
      <c r="P65" s="64"/>
    </row>
    <row r="66" spans="2:16" x14ac:dyDescent="0.3">
      <c r="B66" s="42" t="str">
        <f>IF(TRIM(G66)&lt;&gt;"",COUNTA($G$66:G66)&amp;"","")</f>
        <v>1</v>
      </c>
      <c r="C66" s="112"/>
      <c r="D66" s="112"/>
      <c r="E66" s="50"/>
      <c r="F66" s="16" t="s">
        <v>10</v>
      </c>
      <c r="G66" s="31">
        <v>1</v>
      </c>
      <c r="H66" s="43"/>
      <c r="I66" s="112" t="s">
        <v>5</v>
      </c>
      <c r="J66" s="51"/>
      <c r="K66" s="51"/>
      <c r="L66" s="52"/>
      <c r="M66" s="65"/>
      <c r="N66" s="51"/>
      <c r="O66" s="52"/>
      <c r="P66" s="53"/>
    </row>
    <row r="67" spans="2:16" x14ac:dyDescent="0.3">
      <c r="B67" s="42" t="str">
        <f>IF(TRIM(G67)&lt;&gt;"",COUNTA($G$66:G67)&amp;"","")</f>
        <v>2</v>
      </c>
      <c r="C67" s="112"/>
      <c r="D67" s="112"/>
      <c r="E67" s="50"/>
      <c r="F67" s="16" t="s">
        <v>20</v>
      </c>
      <c r="G67" s="31">
        <v>1</v>
      </c>
      <c r="H67" s="54"/>
      <c r="I67" s="112" t="s">
        <v>5</v>
      </c>
      <c r="J67" s="51"/>
      <c r="K67" s="51"/>
      <c r="L67" s="52"/>
      <c r="M67" s="65"/>
      <c r="N67" s="51"/>
      <c r="O67" s="52"/>
      <c r="P67" s="53"/>
    </row>
    <row r="68" spans="2:16" s="24" customFormat="1" x14ac:dyDescent="0.3">
      <c r="B68" s="42" t="str">
        <f>IF(TRIM(G68)&lt;&gt;"",COUNTA($G$66:G68)&amp;"","")</f>
        <v>3</v>
      </c>
      <c r="C68" s="112"/>
      <c r="D68" s="112"/>
      <c r="E68" s="50"/>
      <c r="F68" s="16" t="s">
        <v>6</v>
      </c>
      <c r="G68" s="31">
        <v>1</v>
      </c>
      <c r="H68" s="55"/>
      <c r="I68" s="112" t="s">
        <v>5</v>
      </c>
      <c r="J68" s="51"/>
      <c r="K68" s="51"/>
      <c r="L68" s="52"/>
      <c r="M68" s="65"/>
      <c r="N68" s="51"/>
      <c r="O68" s="52"/>
      <c r="P68" s="53"/>
    </row>
    <row r="69" spans="2:16" x14ac:dyDescent="0.3">
      <c r="B69" s="42" t="str">
        <f>IF(TRIM(G69)&lt;&gt;"",COUNTA($G$66:G69)&amp;"","")</f>
        <v>4</v>
      </c>
      <c r="C69" s="112"/>
      <c r="D69" s="112"/>
      <c r="E69" s="50"/>
      <c r="F69" s="16" t="s">
        <v>21</v>
      </c>
      <c r="G69" s="31">
        <v>1</v>
      </c>
      <c r="H69" s="55"/>
      <c r="I69" s="112" t="s">
        <v>5</v>
      </c>
      <c r="J69" s="51"/>
      <c r="K69" s="51"/>
      <c r="L69" s="52"/>
      <c r="M69" s="65"/>
      <c r="N69" s="51"/>
      <c r="O69" s="52"/>
      <c r="P69" s="53"/>
    </row>
    <row r="70" spans="2:16" x14ac:dyDescent="0.3">
      <c r="B70" s="42" t="str">
        <f>IF(TRIM(G70)&lt;&gt;"",COUNTA($G$66:G70)&amp;"","")</f>
        <v>5</v>
      </c>
      <c r="C70" s="112"/>
      <c r="D70" s="112"/>
      <c r="E70" s="50"/>
      <c r="F70" s="16" t="s">
        <v>22</v>
      </c>
      <c r="G70" s="31">
        <v>1</v>
      </c>
      <c r="H70" s="55"/>
      <c r="I70" s="112" t="s">
        <v>5</v>
      </c>
      <c r="J70" s="51"/>
      <c r="K70" s="51"/>
      <c r="L70" s="52"/>
      <c r="M70" s="65"/>
      <c r="N70" s="51"/>
      <c r="O70" s="52"/>
      <c r="P70" s="53"/>
    </row>
    <row r="71" spans="2:16" x14ac:dyDescent="0.3">
      <c r="B71" s="42" t="str">
        <f>IF(TRIM(G71)&lt;&gt;"",COUNTA($G$66:G71)&amp;"","")</f>
        <v>6</v>
      </c>
      <c r="C71" s="112"/>
      <c r="D71" s="112"/>
      <c r="E71" s="50"/>
      <c r="F71" s="16" t="s">
        <v>23</v>
      </c>
      <c r="G71" s="31">
        <v>1</v>
      </c>
      <c r="H71" s="55"/>
      <c r="I71" s="112" t="s">
        <v>5</v>
      </c>
      <c r="J71" s="51"/>
      <c r="K71" s="51"/>
      <c r="L71" s="52"/>
      <c r="M71" s="65"/>
      <c r="N71" s="51"/>
      <c r="O71" s="52"/>
      <c r="P71" s="53"/>
    </row>
    <row r="72" spans="2:16" x14ac:dyDescent="0.3">
      <c r="B72" s="42" t="str">
        <f>IF(TRIM(G72)&lt;&gt;"",COUNTA($G$66:G72)&amp;"","")</f>
        <v>7</v>
      </c>
      <c r="C72" s="112"/>
      <c r="D72" s="112"/>
      <c r="E72" s="50"/>
      <c r="F72" s="16" t="s">
        <v>24</v>
      </c>
      <c r="G72" s="31">
        <v>1</v>
      </c>
      <c r="H72" s="55"/>
      <c r="I72" s="112" t="s">
        <v>5</v>
      </c>
      <c r="J72" s="51"/>
      <c r="K72" s="51"/>
      <c r="L72" s="52"/>
      <c r="M72" s="65"/>
      <c r="N72" s="51"/>
      <c r="O72" s="52"/>
      <c r="P72" s="53"/>
    </row>
    <row r="73" spans="2:16" x14ac:dyDescent="0.3">
      <c r="B73" s="42" t="str">
        <f>IF(TRIM(G73)&lt;&gt;"",COUNTA($G$66:G73)&amp;"","")</f>
        <v>8</v>
      </c>
      <c r="C73" s="112"/>
      <c r="D73" s="112"/>
      <c r="E73" s="50"/>
      <c r="F73" s="16" t="s">
        <v>17</v>
      </c>
      <c r="G73" s="31">
        <v>1</v>
      </c>
      <c r="H73" s="55"/>
      <c r="I73" s="112" t="s">
        <v>5</v>
      </c>
      <c r="J73" s="51"/>
      <c r="K73" s="51"/>
      <c r="L73" s="52"/>
      <c r="M73" s="65"/>
      <c r="N73" s="51"/>
      <c r="O73" s="52"/>
      <c r="P73" s="53"/>
    </row>
    <row r="74" spans="2:16" ht="14.4" thickBot="1" x14ac:dyDescent="0.35">
      <c r="B74" s="42" t="str">
        <f>IF(TRIM(G74)&lt;&gt;"",COUNTA($G$66:G74)&amp;"","")</f>
        <v/>
      </c>
      <c r="C74" s="111"/>
      <c r="D74" s="111"/>
      <c r="E74" s="3"/>
      <c r="F74" s="17" t="s">
        <v>8</v>
      </c>
      <c r="G74" s="32"/>
      <c r="H74" s="18"/>
      <c r="I74" s="18"/>
      <c r="J74" s="19"/>
      <c r="K74" s="19"/>
      <c r="L74" s="19"/>
      <c r="M74" s="66"/>
      <c r="N74" s="19"/>
      <c r="O74" s="19"/>
      <c r="P74" s="48"/>
    </row>
    <row r="75" spans="2:16" x14ac:dyDescent="0.3">
      <c r="B75" s="42" t="str">
        <f>IF(TRIM(G75)&lt;&gt;"",COUNTA($G$66:G75)&amp;"","")</f>
        <v/>
      </c>
      <c r="C75" s="111"/>
      <c r="D75" s="111"/>
      <c r="E75" s="3"/>
      <c r="F75" s="3"/>
      <c r="G75" s="33"/>
      <c r="H75" s="20"/>
      <c r="I75" s="20"/>
      <c r="J75" s="21"/>
      <c r="K75" s="21"/>
      <c r="L75" s="21"/>
      <c r="M75" s="67"/>
      <c r="N75" s="21"/>
      <c r="O75" s="21"/>
      <c r="P75" s="56"/>
    </row>
    <row r="76" spans="2:16" x14ac:dyDescent="0.3">
      <c r="B76" s="72" t="str">
        <f>IF(TRIM(G76)&lt;&gt;"",COUNTA($G$66:G76)&amp;"","")</f>
        <v/>
      </c>
      <c r="C76" s="110"/>
      <c r="D76" s="110"/>
      <c r="E76" s="94"/>
      <c r="F76" s="3"/>
      <c r="G76" s="34"/>
      <c r="H76" s="3"/>
      <c r="I76" s="3"/>
      <c r="J76" s="22"/>
      <c r="K76" s="22"/>
      <c r="L76" s="22"/>
      <c r="M76" s="68"/>
      <c r="N76" s="22"/>
      <c r="O76" s="22"/>
      <c r="P76" s="57"/>
    </row>
    <row r="77" spans="2:16" s="38" customFormat="1" x14ac:dyDescent="0.3">
      <c r="B77" s="92" t="str">
        <f>IF(TRIM(G77)&lt;&gt;"",COUNTA($G$66:G77)&amp;"","")</f>
        <v/>
      </c>
      <c r="C77" s="91"/>
      <c r="D77" s="91"/>
      <c r="E77" s="89">
        <v>20000</v>
      </c>
      <c r="F77" s="3" t="s">
        <v>3</v>
      </c>
      <c r="G77" s="90"/>
      <c r="H77" s="91"/>
      <c r="I77" s="91"/>
      <c r="J77" s="91"/>
      <c r="K77" s="91"/>
      <c r="L77" s="91"/>
      <c r="M77" s="231"/>
      <c r="N77" s="91"/>
      <c r="O77" s="91"/>
      <c r="P77" s="232"/>
    </row>
    <row r="78" spans="2:16" s="38" customFormat="1" x14ac:dyDescent="0.3">
      <c r="B78" s="92" t="str">
        <f>IF(TRIM(G78)&lt;&gt;"",COUNTA($G$66:G78)&amp;"","")</f>
        <v/>
      </c>
      <c r="C78" s="91"/>
      <c r="D78" s="93"/>
      <c r="E78" s="89">
        <v>20700</v>
      </c>
      <c r="F78" s="23" t="s">
        <v>983</v>
      </c>
      <c r="G78" s="90"/>
      <c r="H78" s="91"/>
      <c r="I78" s="91"/>
      <c r="J78" s="91"/>
      <c r="K78" s="91"/>
      <c r="L78" s="91"/>
      <c r="M78" s="231"/>
      <c r="N78" s="91"/>
      <c r="O78" s="91"/>
      <c r="P78" s="232"/>
    </row>
    <row r="79" spans="2:16" s="38" customFormat="1" x14ac:dyDescent="0.3">
      <c r="B79" s="39" t="str">
        <f>IF(TRIM(G79)&lt;&gt;"",COUNTA($G$66:G79)&amp;"","")</f>
        <v>9</v>
      </c>
      <c r="C79" s="245"/>
      <c r="D79" s="245"/>
      <c r="E79" s="245"/>
      <c r="F79" s="44" t="s">
        <v>984</v>
      </c>
      <c r="G79" s="111">
        <v>1</v>
      </c>
      <c r="H79" s="111"/>
      <c r="I79" s="111" t="s">
        <v>34</v>
      </c>
      <c r="J79" s="87"/>
      <c r="K79" s="101">
        <v>53</v>
      </c>
      <c r="L79" s="102">
        <f t="shared" ref="L79" si="0">K79*J79</f>
        <v>0</v>
      </c>
      <c r="M79" s="103"/>
      <c r="N79" s="101"/>
      <c r="O79" s="102">
        <f t="shared" ref="O79" si="1">(N79+M79+L79)</f>
        <v>0</v>
      </c>
      <c r="P79" s="47">
        <f t="shared" ref="P79" si="2">O79*G79</f>
        <v>0</v>
      </c>
    </row>
    <row r="80" spans="2:16" s="38" customFormat="1" x14ac:dyDescent="0.3">
      <c r="B80" s="39" t="str">
        <f>IF(TRIM(G80)&lt;&gt;"",COUNTA($G$66:G80)&amp;"","")</f>
        <v>10</v>
      </c>
      <c r="C80" s="247"/>
      <c r="D80" s="247"/>
      <c r="E80" s="247"/>
      <c r="F80" s="44" t="s">
        <v>985</v>
      </c>
      <c r="G80" s="111">
        <v>635</v>
      </c>
      <c r="H80" s="111"/>
      <c r="I80" s="111" t="s">
        <v>36</v>
      </c>
      <c r="J80" s="87"/>
      <c r="K80" s="101">
        <v>53</v>
      </c>
      <c r="L80" s="102">
        <f t="shared" ref="L80:L81" si="3">K80*J80</f>
        <v>0</v>
      </c>
      <c r="M80" s="103"/>
      <c r="N80" s="101"/>
      <c r="O80" s="102">
        <f t="shared" ref="O80:O81" si="4">(N80+M80+L80)</f>
        <v>0</v>
      </c>
      <c r="P80" s="47">
        <f t="shared" ref="P80:P81" si="5">O80*G80</f>
        <v>0</v>
      </c>
    </row>
    <row r="81" spans="2:16" s="38" customFormat="1" x14ac:dyDescent="0.3">
      <c r="B81" s="39" t="str">
        <f>IF(TRIM(G81)&lt;&gt;"",COUNTA($G$66:G81)&amp;"","")</f>
        <v>11</v>
      </c>
      <c r="C81" s="247"/>
      <c r="D81" s="247"/>
      <c r="E81" s="247"/>
      <c r="F81" s="44" t="s">
        <v>986</v>
      </c>
      <c r="G81" s="111">
        <v>790</v>
      </c>
      <c r="H81" s="111"/>
      <c r="I81" s="111" t="s">
        <v>36</v>
      </c>
      <c r="J81" s="104"/>
      <c r="K81" s="101">
        <v>53</v>
      </c>
      <c r="L81" s="102">
        <f t="shared" si="3"/>
        <v>0</v>
      </c>
      <c r="M81" s="103"/>
      <c r="N81" s="105"/>
      <c r="O81" s="102">
        <f t="shared" si="4"/>
        <v>0</v>
      </c>
      <c r="P81" s="47">
        <f t="shared" si="5"/>
        <v>0</v>
      </c>
    </row>
    <row r="82" spans="2:16" s="38" customFormat="1" x14ac:dyDescent="0.3">
      <c r="B82" s="39" t="str">
        <f>IF(TRIM(G82)&lt;&gt;"",COUNTA($G$66:G82)&amp;"","")</f>
        <v>12</v>
      </c>
      <c r="C82" s="246"/>
      <c r="D82" s="246"/>
      <c r="E82" s="246"/>
      <c r="F82" s="44" t="s">
        <v>987</v>
      </c>
      <c r="G82" s="111">
        <v>880</v>
      </c>
      <c r="H82" s="111"/>
      <c r="I82" s="111" t="s">
        <v>36</v>
      </c>
      <c r="J82" s="87"/>
      <c r="K82" s="101">
        <v>53</v>
      </c>
      <c r="L82" s="102">
        <f t="shared" ref="L82" si="6">K82*J82</f>
        <v>0</v>
      </c>
      <c r="M82" s="103"/>
      <c r="N82" s="101"/>
      <c r="O82" s="102">
        <f t="shared" ref="O82" si="7">(N82+M82+L82)</f>
        <v>0</v>
      </c>
      <c r="P82" s="47">
        <f t="shared" ref="P82" si="8">O82*G82</f>
        <v>0</v>
      </c>
    </row>
    <row r="83" spans="2:16" s="38" customFormat="1" ht="14.4" thickBot="1" x14ac:dyDescent="0.35">
      <c r="B83" s="39" t="str">
        <f>IF(TRIM(G83)&lt;&gt;"",COUNTA($G$66:G83)&amp;"","")</f>
        <v/>
      </c>
      <c r="C83" s="111"/>
      <c r="D83" s="111"/>
      <c r="E83" s="111"/>
      <c r="F83" s="17" t="s">
        <v>8</v>
      </c>
      <c r="G83" s="32"/>
      <c r="H83" s="18"/>
      <c r="I83" s="18"/>
      <c r="J83" s="19"/>
      <c r="K83" s="19"/>
      <c r="L83" s="19"/>
      <c r="M83" s="70"/>
      <c r="N83" s="19"/>
      <c r="O83" s="19"/>
      <c r="P83" s="48">
        <f>SUM(P79:P82)</f>
        <v>0</v>
      </c>
    </row>
    <row r="84" spans="2:16" s="38" customFormat="1" x14ac:dyDescent="0.3">
      <c r="B84" s="39" t="str">
        <f>IF(TRIM(G84)&lt;&gt;"",COUNTA($G$66:G84)&amp;"","")</f>
        <v/>
      </c>
      <c r="C84" s="111"/>
      <c r="D84" s="111"/>
      <c r="E84" s="111"/>
      <c r="G84" s="30"/>
      <c r="H84" s="4"/>
      <c r="I84" s="4"/>
      <c r="J84" s="6"/>
      <c r="K84" s="6"/>
      <c r="L84" s="6"/>
      <c r="M84" s="69"/>
      <c r="N84" s="6"/>
      <c r="O84" s="6"/>
      <c r="P84" s="47"/>
    </row>
    <row r="85" spans="2:16" s="24" customFormat="1" x14ac:dyDescent="0.3">
      <c r="B85" s="39" t="str">
        <f>IF(TRIM(G85)&lt;&gt;"",COUNTA($G$66:G85)&amp;"","")</f>
        <v/>
      </c>
      <c r="C85" s="111"/>
      <c r="D85" s="111"/>
      <c r="E85" s="111"/>
      <c r="F85" s="88"/>
      <c r="G85" s="30"/>
      <c r="H85" s="4"/>
      <c r="I85" s="4"/>
      <c r="J85" s="6"/>
      <c r="K85" s="6"/>
      <c r="L85" s="6"/>
      <c r="M85" s="69"/>
      <c r="N85" s="6"/>
      <c r="O85" s="6"/>
      <c r="P85" s="47"/>
    </row>
    <row r="86" spans="2:16" s="38" customFormat="1" x14ac:dyDescent="0.3">
      <c r="B86" s="92" t="str">
        <f>IF(TRIM(G86)&lt;&gt;"",COUNTA($G$66:G86)&amp;"","")</f>
        <v/>
      </c>
      <c r="C86" s="91"/>
      <c r="D86" s="93"/>
      <c r="E86" s="89">
        <v>22000</v>
      </c>
      <c r="F86" s="23" t="s">
        <v>43</v>
      </c>
      <c r="G86" s="90"/>
      <c r="H86" s="91"/>
      <c r="I86" s="91"/>
      <c r="J86" s="91"/>
      <c r="K86" s="91"/>
      <c r="L86" s="91"/>
      <c r="M86" s="231"/>
      <c r="N86" s="91"/>
      <c r="O86" s="91"/>
      <c r="P86" s="232"/>
    </row>
    <row r="87" spans="2:16" s="38" customFormat="1" x14ac:dyDescent="0.3">
      <c r="B87" s="39" t="str">
        <f>IF(TRIM(G87)&lt;&gt;"",COUNTA($G$66:G87)&amp;"","")</f>
        <v>13</v>
      </c>
      <c r="C87" s="248" t="s">
        <v>162</v>
      </c>
      <c r="D87" s="248"/>
      <c r="E87" s="248"/>
      <c r="F87" s="44" t="s">
        <v>47</v>
      </c>
      <c r="G87" s="216">
        <v>46970</v>
      </c>
      <c r="H87" s="105"/>
      <c r="I87" s="185" t="s">
        <v>45</v>
      </c>
      <c r="J87" s="87"/>
      <c r="K87" s="101">
        <v>53</v>
      </c>
      <c r="L87" s="102">
        <f>K87*J87</f>
        <v>0</v>
      </c>
      <c r="M87" s="103"/>
      <c r="N87" s="101"/>
      <c r="O87" s="102">
        <f>N87+M87+L87</f>
        <v>0</v>
      </c>
      <c r="P87" s="47">
        <f>O87*G87</f>
        <v>0</v>
      </c>
    </row>
    <row r="88" spans="2:16" s="24" customFormat="1" x14ac:dyDescent="0.3">
      <c r="B88" s="39" t="str">
        <f>IF(TRIM(G88)&lt;&gt;"",COUNTA($G$66:G88)&amp;"","")</f>
        <v>14</v>
      </c>
      <c r="C88" s="249"/>
      <c r="D88" s="249"/>
      <c r="E88" s="249"/>
      <c r="F88" s="44" t="s">
        <v>48</v>
      </c>
      <c r="G88" s="216">
        <v>23775</v>
      </c>
      <c r="H88" s="105"/>
      <c r="I88" s="185" t="s">
        <v>45</v>
      </c>
      <c r="J88" s="87"/>
      <c r="K88" s="101">
        <v>53</v>
      </c>
      <c r="L88" s="102">
        <f>K88*J88</f>
        <v>0</v>
      </c>
      <c r="M88" s="103"/>
      <c r="N88" s="101"/>
      <c r="O88" s="102">
        <f>N88+M88+L88</f>
        <v>0</v>
      </c>
      <c r="P88" s="47">
        <f>O88*G88</f>
        <v>0</v>
      </c>
    </row>
    <row r="89" spans="2:16" s="24" customFormat="1" x14ac:dyDescent="0.3">
      <c r="B89" s="39" t="str">
        <f>IF(TRIM(G89)&lt;&gt;"",COUNTA($G$66:G89)&amp;"","")</f>
        <v>15</v>
      </c>
      <c r="C89" s="250"/>
      <c r="D89" s="250"/>
      <c r="E89" s="250"/>
      <c r="F89" s="88" t="s">
        <v>56</v>
      </c>
      <c r="G89" s="30">
        <f>G87-G88</f>
        <v>23195</v>
      </c>
      <c r="H89" s="4"/>
      <c r="I89" s="4" t="s">
        <v>45</v>
      </c>
      <c r="J89" s="104"/>
      <c r="K89" s="101">
        <v>53</v>
      </c>
      <c r="L89" s="102">
        <f t="shared" ref="L89" si="9">J89*K89</f>
        <v>0</v>
      </c>
      <c r="M89" s="103"/>
      <c r="N89" s="105"/>
      <c r="O89" s="102">
        <f t="shared" ref="O89" si="10">L89+M89+N89</f>
        <v>0</v>
      </c>
      <c r="P89" s="47">
        <f t="shared" ref="P89" si="11">G89*O89</f>
        <v>0</v>
      </c>
    </row>
    <row r="90" spans="2:16" ht="14.4" thickBot="1" x14ac:dyDescent="0.35">
      <c r="B90" s="42" t="str">
        <f>IF(TRIM(G90)&lt;&gt;"",COUNTA($G$66:G90)&amp;"","")</f>
        <v/>
      </c>
      <c r="C90" s="1"/>
      <c r="D90" s="1"/>
      <c r="E90" s="1"/>
      <c r="F90" s="17" t="s">
        <v>8</v>
      </c>
      <c r="G90" s="32"/>
      <c r="H90" s="18"/>
      <c r="I90" s="18"/>
      <c r="J90" s="19"/>
      <c r="K90" s="19"/>
      <c r="L90" s="19"/>
      <c r="M90" s="70"/>
      <c r="N90" s="19"/>
      <c r="O90" s="19"/>
      <c r="P90" s="48">
        <f>SUM(P87:P89)</f>
        <v>0</v>
      </c>
    </row>
    <row r="91" spans="2:16" x14ac:dyDescent="0.3">
      <c r="B91" s="42" t="str">
        <f>IF(TRIM(G91)&lt;&gt;"",COUNTA($G$66:G91)&amp;"","")</f>
        <v/>
      </c>
      <c r="C91" s="1"/>
      <c r="D91" s="1"/>
      <c r="E91" s="1"/>
      <c r="G91" s="30"/>
      <c r="H91" s="4"/>
      <c r="I91" s="4"/>
      <c r="J91" s="6"/>
      <c r="K91" s="6"/>
      <c r="L91" s="6"/>
      <c r="M91" s="69"/>
      <c r="N91" s="6"/>
      <c r="O91" s="6"/>
      <c r="P91" s="47"/>
    </row>
    <row r="92" spans="2:16" s="24" customFormat="1" x14ac:dyDescent="0.3">
      <c r="B92" s="42" t="str">
        <f>IF(TRIM(G92)&lt;&gt;"",COUNTA($G$66:G92)&amp;"","")</f>
        <v/>
      </c>
      <c r="C92" s="1"/>
      <c r="D92" s="1"/>
      <c r="E92" s="1"/>
      <c r="F92" s="2"/>
      <c r="G92" s="30"/>
      <c r="H92" s="4"/>
      <c r="I92" s="4"/>
      <c r="J92" s="6"/>
      <c r="K92" s="6"/>
      <c r="L92" s="6"/>
      <c r="M92" s="69"/>
      <c r="N92" s="6"/>
      <c r="O92" s="6"/>
      <c r="P92" s="47"/>
    </row>
    <row r="93" spans="2:16" s="38" customFormat="1" x14ac:dyDescent="0.3">
      <c r="B93" s="95" t="str">
        <f>IF(TRIM(G93)&lt;&gt;"",COUNTA($G$66:G93)&amp;"","")</f>
        <v/>
      </c>
      <c r="C93" s="96"/>
      <c r="D93" s="97"/>
      <c r="E93" s="98">
        <v>30000</v>
      </c>
      <c r="F93" s="3" t="s">
        <v>37</v>
      </c>
      <c r="G93" s="90"/>
      <c r="H93" s="91"/>
      <c r="I93" s="91"/>
      <c r="J93" s="91"/>
      <c r="K93" s="91"/>
      <c r="L93" s="91"/>
      <c r="M93" s="231"/>
      <c r="N93" s="91"/>
      <c r="O93" s="91"/>
      <c r="P93" s="232"/>
    </row>
    <row r="94" spans="2:16" s="24" customFormat="1" x14ac:dyDescent="0.3">
      <c r="B94" s="42" t="str">
        <f>IF(TRIM(G94)&lt;&gt;"",COUNTA($G$66:G94)&amp;"","")</f>
        <v/>
      </c>
      <c r="C94" s="260" t="s">
        <v>162</v>
      </c>
      <c r="D94" s="260"/>
      <c r="E94" s="260"/>
      <c r="F94" s="217" t="s">
        <v>154</v>
      </c>
      <c r="G94" s="31"/>
      <c r="H94" s="43"/>
      <c r="I94" s="43"/>
      <c r="J94" s="112"/>
      <c r="K94" s="109"/>
      <c r="L94" s="43"/>
      <c r="M94" s="65"/>
      <c r="N94" s="99"/>
      <c r="O94" s="99"/>
      <c r="P94" s="47"/>
    </row>
    <row r="95" spans="2:16" s="24" customFormat="1" x14ac:dyDescent="0.3">
      <c r="B95" s="42" t="str">
        <f>IF(TRIM(G95)&lt;&gt;"",COUNTA($G$66:G95)&amp;"","")</f>
        <v>16</v>
      </c>
      <c r="C95" s="260"/>
      <c r="D95" s="260"/>
      <c r="E95" s="260"/>
      <c r="F95" s="218" t="s">
        <v>41</v>
      </c>
      <c r="G95" s="31">
        <v>825</v>
      </c>
      <c r="H95" s="43"/>
      <c r="I95" s="43" t="s">
        <v>35</v>
      </c>
      <c r="J95" s="87"/>
      <c r="K95" s="101">
        <v>53</v>
      </c>
      <c r="L95" s="102">
        <f t="shared" ref="L95:L97" si="12">K95*J95</f>
        <v>0</v>
      </c>
      <c r="M95" s="103"/>
      <c r="N95" s="101"/>
      <c r="O95" s="102">
        <f t="shared" ref="O95:O97" si="13">N95+M95+L95</f>
        <v>0</v>
      </c>
      <c r="P95" s="47">
        <f t="shared" ref="P95:P97" si="14">O95*G95</f>
        <v>0</v>
      </c>
    </row>
    <row r="96" spans="2:16" s="24" customFormat="1" x14ac:dyDescent="0.3">
      <c r="B96" s="42" t="str">
        <f>IF(TRIM(G96)&lt;&gt;"",COUNTA($G$66:G96)&amp;"","")</f>
        <v>17</v>
      </c>
      <c r="C96" s="260"/>
      <c r="D96" s="260"/>
      <c r="E96" s="260"/>
      <c r="F96" s="218" t="s">
        <v>49</v>
      </c>
      <c r="G96" s="31">
        <v>660</v>
      </c>
      <c r="H96" s="43"/>
      <c r="I96" s="43" t="s">
        <v>35</v>
      </c>
      <c r="J96" s="104"/>
      <c r="K96" s="101">
        <v>53</v>
      </c>
      <c r="L96" s="102">
        <f t="shared" si="12"/>
        <v>0</v>
      </c>
      <c r="M96" s="103"/>
      <c r="N96" s="105"/>
      <c r="O96" s="102">
        <f t="shared" si="13"/>
        <v>0</v>
      </c>
      <c r="P96" s="47">
        <f t="shared" si="14"/>
        <v>0</v>
      </c>
    </row>
    <row r="97" spans="2:16" s="24" customFormat="1" x14ac:dyDescent="0.3">
      <c r="B97" s="42" t="str">
        <f>IF(TRIM(G97)&lt;&gt;"",COUNTA($G$66:G97)&amp;"","")</f>
        <v>18</v>
      </c>
      <c r="C97" s="260"/>
      <c r="D97" s="260"/>
      <c r="E97" s="260"/>
      <c r="F97" s="219" t="s">
        <v>42</v>
      </c>
      <c r="G97" s="31">
        <v>1060</v>
      </c>
      <c r="H97" s="43"/>
      <c r="I97" s="43" t="s">
        <v>44</v>
      </c>
      <c r="J97" s="116"/>
      <c r="K97" s="101">
        <v>53</v>
      </c>
      <c r="L97" s="102">
        <f t="shared" si="12"/>
        <v>0</v>
      </c>
      <c r="M97" s="103"/>
      <c r="N97" s="101"/>
      <c r="O97" s="102">
        <f t="shared" si="13"/>
        <v>0</v>
      </c>
      <c r="P97" s="47">
        <f t="shared" si="14"/>
        <v>0</v>
      </c>
    </row>
    <row r="98" spans="2:16" s="24" customFormat="1" x14ac:dyDescent="0.3">
      <c r="B98" s="42" t="str">
        <f>IF(TRIM(G98)&lt;&gt;"",COUNTA($G$66:G98)&amp;"","")</f>
        <v>19</v>
      </c>
      <c r="C98" s="260"/>
      <c r="D98" s="260"/>
      <c r="E98" s="260"/>
      <c r="F98" s="219" t="s">
        <v>132</v>
      </c>
      <c r="G98" s="31">
        <v>660</v>
      </c>
      <c r="H98" s="43"/>
      <c r="I98" s="43" t="s">
        <v>45</v>
      </c>
      <c r="J98" s="104"/>
      <c r="K98" s="101">
        <v>53</v>
      </c>
      <c r="L98" s="102">
        <f t="shared" ref="L98" si="15">J98*K98</f>
        <v>0</v>
      </c>
      <c r="M98" s="103"/>
      <c r="N98" s="105"/>
      <c r="O98" s="102">
        <f t="shared" ref="O98" si="16">L98+M98+N98</f>
        <v>0</v>
      </c>
      <c r="P98" s="47">
        <f t="shared" ref="P98" si="17">G98*O98</f>
        <v>0</v>
      </c>
    </row>
    <row r="99" spans="2:16" s="24" customFormat="1" x14ac:dyDescent="0.3">
      <c r="B99" s="42" t="str">
        <f>IF(TRIM(G99)&lt;&gt;"",COUNTA($G$66:G99)&amp;"","")</f>
        <v/>
      </c>
      <c r="C99" s="260" t="s">
        <v>162</v>
      </c>
      <c r="D99" s="260"/>
      <c r="E99" s="260"/>
      <c r="F99" s="217" t="s">
        <v>130</v>
      </c>
      <c r="G99" s="31"/>
      <c r="H99" s="43"/>
      <c r="I99" s="43"/>
      <c r="J99" s="112"/>
      <c r="K99" s="109"/>
      <c r="L99" s="43"/>
      <c r="M99" s="65"/>
      <c r="N99" s="99"/>
      <c r="O99" s="99"/>
      <c r="P99" s="47"/>
    </row>
    <row r="100" spans="2:16" s="24" customFormat="1" x14ac:dyDescent="0.3">
      <c r="B100" s="42" t="str">
        <f>IF(TRIM(G100)&lt;&gt;"",COUNTA($G$66:G100)&amp;"","")</f>
        <v>20</v>
      </c>
      <c r="C100" s="260"/>
      <c r="D100" s="260"/>
      <c r="E100" s="260"/>
      <c r="F100" s="218" t="s">
        <v>41</v>
      </c>
      <c r="G100" s="31">
        <v>16095</v>
      </c>
      <c r="H100" s="43"/>
      <c r="I100" s="43" t="s">
        <v>35</v>
      </c>
      <c r="J100" s="87"/>
      <c r="K100" s="101">
        <v>53</v>
      </c>
      <c r="L100" s="102">
        <f t="shared" ref="L100:L101" si="18">K100*J100</f>
        <v>0</v>
      </c>
      <c r="M100" s="103"/>
      <c r="N100" s="101"/>
      <c r="O100" s="102">
        <f t="shared" ref="O100:O101" si="19">N100+M100+L100</f>
        <v>0</v>
      </c>
      <c r="P100" s="47">
        <f t="shared" ref="P100:P101" si="20">O100*G100</f>
        <v>0</v>
      </c>
    </row>
    <row r="101" spans="2:16" s="24" customFormat="1" x14ac:dyDescent="0.3">
      <c r="B101" s="42" t="str">
        <f>IF(TRIM(G101)&lt;&gt;"",COUNTA($G$66:G101)&amp;"","")</f>
        <v>21</v>
      </c>
      <c r="C101" s="260"/>
      <c r="D101" s="260"/>
      <c r="E101" s="260"/>
      <c r="F101" s="218" t="s">
        <v>49</v>
      </c>
      <c r="G101" s="31">
        <v>9197</v>
      </c>
      <c r="H101" s="43"/>
      <c r="I101" s="43" t="s">
        <v>35</v>
      </c>
      <c r="J101" s="104"/>
      <c r="K101" s="101">
        <v>53</v>
      </c>
      <c r="L101" s="102">
        <f t="shared" si="18"/>
        <v>0</v>
      </c>
      <c r="M101" s="103"/>
      <c r="N101" s="105"/>
      <c r="O101" s="102">
        <f t="shared" si="19"/>
        <v>0</v>
      </c>
      <c r="P101" s="47">
        <f t="shared" si="20"/>
        <v>0</v>
      </c>
    </row>
    <row r="102" spans="2:16" s="24" customFormat="1" x14ac:dyDescent="0.3">
      <c r="B102" s="42" t="str">
        <f>IF(TRIM(G102)&lt;&gt;"",COUNTA($G$66:G102)&amp;"","")</f>
        <v>22</v>
      </c>
      <c r="C102" s="260"/>
      <c r="D102" s="260"/>
      <c r="E102" s="260"/>
      <c r="F102" s="219" t="s">
        <v>42</v>
      </c>
      <c r="G102" s="31">
        <v>22075</v>
      </c>
      <c r="H102" s="43"/>
      <c r="I102" s="43" t="s">
        <v>44</v>
      </c>
      <c r="J102" s="116"/>
      <c r="K102" s="101">
        <v>53</v>
      </c>
      <c r="L102" s="102">
        <f t="shared" ref="L102" si="21">K102*J102</f>
        <v>0</v>
      </c>
      <c r="M102" s="103"/>
      <c r="N102" s="101"/>
      <c r="O102" s="102">
        <f t="shared" ref="O102" si="22">N102+M102+L102</f>
        <v>0</v>
      </c>
      <c r="P102" s="47">
        <f t="shared" ref="P102" si="23">O102*G102</f>
        <v>0</v>
      </c>
    </row>
    <row r="103" spans="2:16" s="24" customFormat="1" x14ac:dyDescent="0.3">
      <c r="B103" s="42" t="str">
        <f>IF(TRIM(G103)&lt;&gt;"",COUNTA($G$66:G103)&amp;"","")</f>
        <v>23</v>
      </c>
      <c r="C103" s="260"/>
      <c r="D103" s="260"/>
      <c r="E103" s="260"/>
      <c r="F103" s="219" t="s">
        <v>132</v>
      </c>
      <c r="G103" s="31">
        <v>13795</v>
      </c>
      <c r="H103" s="43"/>
      <c r="I103" s="43" t="s">
        <v>45</v>
      </c>
      <c r="J103" s="104"/>
      <c r="K103" s="101">
        <v>53</v>
      </c>
      <c r="L103" s="102">
        <f t="shared" ref="L103" si="24">J103*K103</f>
        <v>0</v>
      </c>
      <c r="M103" s="103"/>
      <c r="N103" s="105"/>
      <c r="O103" s="102">
        <f t="shared" ref="O103" si="25">L103+M103+N103</f>
        <v>0</v>
      </c>
      <c r="P103" s="47">
        <f t="shared" ref="P103" si="26">G103*O103</f>
        <v>0</v>
      </c>
    </row>
    <row r="104" spans="2:16" s="24" customFormat="1" x14ac:dyDescent="0.3">
      <c r="B104" s="42" t="str">
        <f>IF(TRIM(G104)&lt;&gt;"",COUNTA($G$66:G104)&amp;"","")</f>
        <v/>
      </c>
      <c r="C104" s="260" t="s">
        <v>162</v>
      </c>
      <c r="D104" s="260"/>
      <c r="E104" s="260"/>
      <c r="F104" s="217" t="s">
        <v>131</v>
      </c>
      <c r="G104" s="31"/>
      <c r="H104" s="43"/>
      <c r="I104" s="43"/>
      <c r="J104" s="112"/>
      <c r="K104" s="109"/>
      <c r="L104" s="43"/>
      <c r="M104" s="65"/>
      <c r="N104" s="99"/>
      <c r="O104" s="99"/>
      <c r="P104" s="47"/>
    </row>
    <row r="105" spans="2:16" s="24" customFormat="1" x14ac:dyDescent="0.3">
      <c r="B105" s="42" t="str">
        <f>IF(TRIM(G105)&lt;&gt;"",COUNTA($G$66:G105)&amp;"","")</f>
        <v>24</v>
      </c>
      <c r="C105" s="260"/>
      <c r="D105" s="260"/>
      <c r="E105" s="260"/>
      <c r="F105" s="218" t="s">
        <v>41</v>
      </c>
      <c r="G105" s="31">
        <v>1205</v>
      </c>
      <c r="H105" s="43"/>
      <c r="I105" s="43" t="s">
        <v>35</v>
      </c>
      <c r="J105" s="87"/>
      <c r="K105" s="101">
        <v>53</v>
      </c>
      <c r="L105" s="102">
        <f t="shared" ref="L105:L107" si="27">K105*J105</f>
        <v>0</v>
      </c>
      <c r="M105" s="103"/>
      <c r="N105" s="101"/>
      <c r="O105" s="102">
        <f t="shared" ref="O105:O107" si="28">N105+M105+L105</f>
        <v>0</v>
      </c>
      <c r="P105" s="47">
        <f t="shared" ref="P105:P107" si="29">O105*G105</f>
        <v>0</v>
      </c>
    </row>
    <row r="106" spans="2:16" s="24" customFormat="1" x14ac:dyDescent="0.3">
      <c r="B106" s="42" t="str">
        <f>IF(TRIM(G106)&lt;&gt;"",COUNTA($G$66:G106)&amp;"","")</f>
        <v>25</v>
      </c>
      <c r="C106" s="260"/>
      <c r="D106" s="260"/>
      <c r="E106" s="260"/>
      <c r="F106" s="218" t="s">
        <v>49</v>
      </c>
      <c r="G106" s="31">
        <v>440</v>
      </c>
      <c r="H106" s="43"/>
      <c r="I106" s="43" t="s">
        <v>35</v>
      </c>
      <c r="J106" s="104"/>
      <c r="K106" s="101">
        <v>53</v>
      </c>
      <c r="L106" s="102">
        <f t="shared" si="27"/>
        <v>0</v>
      </c>
      <c r="M106" s="103"/>
      <c r="N106" s="105"/>
      <c r="O106" s="102">
        <f t="shared" si="28"/>
        <v>0</v>
      </c>
      <c r="P106" s="47">
        <f t="shared" si="29"/>
        <v>0</v>
      </c>
    </row>
    <row r="107" spans="2:16" s="24" customFormat="1" x14ac:dyDescent="0.3">
      <c r="B107" s="42" t="str">
        <f>IF(TRIM(G107)&lt;&gt;"",COUNTA($G$66:G107)&amp;"","")</f>
        <v>26</v>
      </c>
      <c r="C107" s="260"/>
      <c r="D107" s="260"/>
      <c r="E107" s="260"/>
      <c r="F107" s="219" t="s">
        <v>42</v>
      </c>
      <c r="G107" s="31">
        <v>1755</v>
      </c>
      <c r="H107" s="43"/>
      <c r="I107" s="43" t="s">
        <v>44</v>
      </c>
      <c r="J107" s="116"/>
      <c r="K107" s="101">
        <v>53</v>
      </c>
      <c r="L107" s="102">
        <f t="shared" si="27"/>
        <v>0</v>
      </c>
      <c r="M107" s="103"/>
      <c r="N107" s="101"/>
      <c r="O107" s="102">
        <f t="shared" si="28"/>
        <v>0</v>
      </c>
      <c r="P107" s="47">
        <f t="shared" si="29"/>
        <v>0</v>
      </c>
    </row>
    <row r="108" spans="2:16" s="24" customFormat="1" x14ac:dyDescent="0.3">
      <c r="B108" s="42" t="str">
        <f>IF(TRIM(G108)&lt;&gt;"",COUNTA($G$66:G108)&amp;"","")</f>
        <v>27</v>
      </c>
      <c r="C108" s="260"/>
      <c r="D108" s="260"/>
      <c r="E108" s="260"/>
      <c r="F108" s="219" t="s">
        <v>132</v>
      </c>
      <c r="G108" s="31">
        <v>1095</v>
      </c>
      <c r="H108" s="43"/>
      <c r="I108" s="43" t="s">
        <v>45</v>
      </c>
      <c r="J108" s="104"/>
      <c r="K108" s="101">
        <v>53</v>
      </c>
      <c r="L108" s="102">
        <f t="shared" ref="L108" si="30">J108*K108</f>
        <v>0</v>
      </c>
      <c r="M108" s="103"/>
      <c r="N108" s="105"/>
      <c r="O108" s="102">
        <f t="shared" ref="O108" si="31">L108+M108+N108</f>
        <v>0</v>
      </c>
      <c r="P108" s="47">
        <f t="shared" ref="P108" si="32">G108*O108</f>
        <v>0</v>
      </c>
    </row>
    <row r="109" spans="2:16" s="24" customFormat="1" x14ac:dyDescent="0.3">
      <c r="B109" s="42" t="str">
        <f>IF(TRIM(G109)&lt;&gt;"",COUNTA($G$66:G109)&amp;"","")</f>
        <v/>
      </c>
      <c r="C109" s="260" t="s">
        <v>162</v>
      </c>
      <c r="D109" s="260"/>
      <c r="E109" s="260"/>
      <c r="F109" s="217" t="s">
        <v>134</v>
      </c>
      <c r="G109" s="31"/>
      <c r="H109" s="43"/>
      <c r="I109" s="43"/>
      <c r="J109" s="112"/>
      <c r="K109" s="109"/>
      <c r="L109" s="43"/>
      <c r="M109" s="65"/>
      <c r="N109" s="99"/>
      <c r="O109" s="99"/>
      <c r="P109" s="47"/>
    </row>
    <row r="110" spans="2:16" s="24" customFormat="1" x14ac:dyDescent="0.3">
      <c r="B110" s="42" t="str">
        <f>IF(TRIM(G110)&lt;&gt;"",COUNTA($G$66:G110)&amp;"","")</f>
        <v>28</v>
      </c>
      <c r="C110" s="260"/>
      <c r="D110" s="260"/>
      <c r="E110" s="260"/>
      <c r="F110" s="218" t="s">
        <v>41</v>
      </c>
      <c r="G110" s="31">
        <v>1995</v>
      </c>
      <c r="H110" s="43"/>
      <c r="I110" s="43" t="s">
        <v>35</v>
      </c>
      <c r="J110" s="87"/>
      <c r="K110" s="101">
        <v>53</v>
      </c>
      <c r="L110" s="102">
        <f t="shared" ref="L110:L112" si="33">K110*J110</f>
        <v>0</v>
      </c>
      <c r="M110" s="103"/>
      <c r="N110" s="101"/>
      <c r="O110" s="102">
        <f t="shared" ref="O110:O112" si="34">N110+M110+L110</f>
        <v>0</v>
      </c>
      <c r="P110" s="47">
        <f t="shared" ref="P110:P112" si="35">O110*G110</f>
        <v>0</v>
      </c>
    </row>
    <row r="111" spans="2:16" s="24" customFormat="1" x14ac:dyDescent="0.3">
      <c r="B111" s="42" t="str">
        <f>IF(TRIM(G111)&lt;&gt;"",COUNTA($G$66:G111)&amp;"","")</f>
        <v>29</v>
      </c>
      <c r="C111" s="260"/>
      <c r="D111" s="260"/>
      <c r="E111" s="260"/>
      <c r="F111" s="218" t="s">
        <v>49</v>
      </c>
      <c r="G111" s="31">
        <v>3990</v>
      </c>
      <c r="H111" s="43"/>
      <c r="I111" s="43" t="s">
        <v>35</v>
      </c>
      <c r="J111" s="104"/>
      <c r="K111" s="101">
        <v>53</v>
      </c>
      <c r="L111" s="102">
        <f t="shared" si="33"/>
        <v>0</v>
      </c>
      <c r="M111" s="103"/>
      <c r="N111" s="105"/>
      <c r="O111" s="102">
        <f t="shared" si="34"/>
        <v>0</v>
      </c>
      <c r="P111" s="47">
        <f t="shared" si="35"/>
        <v>0</v>
      </c>
    </row>
    <row r="112" spans="2:16" s="24" customFormat="1" x14ac:dyDescent="0.3">
      <c r="B112" s="42" t="str">
        <f>IF(TRIM(G112)&lt;&gt;"",COUNTA($G$66:G112)&amp;"","")</f>
        <v>30</v>
      </c>
      <c r="C112" s="260"/>
      <c r="D112" s="260"/>
      <c r="E112" s="260"/>
      <c r="F112" s="219" t="s">
        <v>42</v>
      </c>
      <c r="G112" s="31">
        <v>3195</v>
      </c>
      <c r="H112" s="43"/>
      <c r="I112" s="43" t="s">
        <v>44</v>
      </c>
      <c r="J112" s="116"/>
      <c r="K112" s="101">
        <v>53</v>
      </c>
      <c r="L112" s="102">
        <f t="shared" si="33"/>
        <v>0</v>
      </c>
      <c r="M112" s="103"/>
      <c r="N112" s="101"/>
      <c r="O112" s="102">
        <f t="shared" si="34"/>
        <v>0</v>
      </c>
      <c r="P112" s="47">
        <f t="shared" si="35"/>
        <v>0</v>
      </c>
    </row>
    <row r="113" spans="2:16" s="24" customFormat="1" x14ac:dyDescent="0.3">
      <c r="B113" s="42" t="str">
        <f>IF(TRIM(G113)&lt;&gt;"",COUNTA($G$66:G113)&amp;"","")</f>
        <v>31</v>
      </c>
      <c r="C113" s="260"/>
      <c r="D113" s="260"/>
      <c r="E113" s="260"/>
      <c r="F113" s="219" t="s">
        <v>132</v>
      </c>
      <c r="G113" s="31">
        <v>1995</v>
      </c>
      <c r="H113" s="43"/>
      <c r="I113" s="43" t="s">
        <v>45</v>
      </c>
      <c r="J113" s="104"/>
      <c r="K113" s="101">
        <v>53</v>
      </c>
      <c r="L113" s="102">
        <f t="shared" ref="L113" si="36">J113*K113</f>
        <v>0</v>
      </c>
      <c r="M113" s="103"/>
      <c r="N113" s="105"/>
      <c r="O113" s="102">
        <f t="shared" ref="O113" si="37">L113+M113+N113</f>
        <v>0</v>
      </c>
      <c r="P113" s="47">
        <f t="shared" ref="P113" si="38">G113*O113</f>
        <v>0</v>
      </c>
    </row>
    <row r="114" spans="2:16" s="24" customFormat="1" x14ac:dyDescent="0.3">
      <c r="B114" s="42" t="str">
        <f>IF(TRIM(G114)&lt;&gt;"",COUNTA($G$66:G114)&amp;"","")</f>
        <v/>
      </c>
      <c r="C114" s="260" t="s">
        <v>162</v>
      </c>
      <c r="D114" s="260"/>
      <c r="E114" s="260"/>
      <c r="F114" s="217" t="s">
        <v>135</v>
      </c>
      <c r="G114" s="31"/>
      <c r="H114" s="43"/>
      <c r="I114" s="43"/>
      <c r="J114" s="112"/>
      <c r="K114" s="109"/>
      <c r="L114" s="43"/>
      <c r="M114" s="65"/>
      <c r="N114" s="99"/>
      <c r="O114" s="99"/>
      <c r="P114" s="47"/>
    </row>
    <row r="115" spans="2:16" s="24" customFormat="1" x14ac:dyDescent="0.3">
      <c r="B115" s="42" t="str">
        <f>IF(TRIM(G115)&lt;&gt;"",COUNTA($G$66:G115)&amp;"","")</f>
        <v>32</v>
      </c>
      <c r="C115" s="260"/>
      <c r="D115" s="260"/>
      <c r="E115" s="260"/>
      <c r="F115" s="218" t="s">
        <v>41</v>
      </c>
      <c r="G115" s="31">
        <v>10</v>
      </c>
      <c r="H115" s="43"/>
      <c r="I115" s="43" t="s">
        <v>35</v>
      </c>
      <c r="J115" s="87"/>
      <c r="K115" s="101">
        <v>53</v>
      </c>
      <c r="L115" s="102">
        <f t="shared" ref="L115:L117" si="39">K115*J115</f>
        <v>0</v>
      </c>
      <c r="M115" s="103"/>
      <c r="N115" s="101"/>
      <c r="O115" s="102">
        <f t="shared" ref="O115:O117" si="40">N115+M115+L115</f>
        <v>0</v>
      </c>
      <c r="P115" s="47">
        <f t="shared" ref="P115:P117" si="41">O115*G115</f>
        <v>0</v>
      </c>
    </row>
    <row r="116" spans="2:16" s="24" customFormat="1" x14ac:dyDescent="0.3">
      <c r="B116" s="42" t="str">
        <f>IF(TRIM(G116)&lt;&gt;"",COUNTA($G$66:G116)&amp;"","")</f>
        <v>33</v>
      </c>
      <c r="C116" s="260"/>
      <c r="D116" s="260"/>
      <c r="E116" s="260"/>
      <c r="F116" s="218" t="s">
        <v>49</v>
      </c>
      <c r="G116" s="31">
        <v>16</v>
      </c>
      <c r="H116" s="43"/>
      <c r="I116" s="43" t="s">
        <v>35</v>
      </c>
      <c r="J116" s="104"/>
      <c r="K116" s="101">
        <v>53</v>
      </c>
      <c r="L116" s="102">
        <f t="shared" si="39"/>
        <v>0</v>
      </c>
      <c r="M116" s="103"/>
      <c r="N116" s="105"/>
      <c r="O116" s="102">
        <f t="shared" si="40"/>
        <v>0</v>
      </c>
      <c r="P116" s="47">
        <f t="shared" si="41"/>
        <v>0</v>
      </c>
    </row>
    <row r="117" spans="2:16" s="24" customFormat="1" x14ac:dyDescent="0.3">
      <c r="B117" s="42" t="str">
        <f>IF(TRIM(G117)&lt;&gt;"",COUNTA($G$66:G117)&amp;"","")</f>
        <v>34</v>
      </c>
      <c r="C117" s="260"/>
      <c r="D117" s="260"/>
      <c r="E117" s="260"/>
      <c r="F117" s="219" t="s">
        <v>42</v>
      </c>
      <c r="G117" s="31">
        <v>10</v>
      </c>
      <c r="H117" s="43"/>
      <c r="I117" s="43" t="s">
        <v>44</v>
      </c>
      <c r="J117" s="116"/>
      <c r="K117" s="101">
        <v>53</v>
      </c>
      <c r="L117" s="102">
        <f t="shared" si="39"/>
        <v>0</v>
      </c>
      <c r="M117" s="103"/>
      <c r="N117" s="101"/>
      <c r="O117" s="102">
        <f t="shared" si="40"/>
        <v>0</v>
      </c>
      <c r="P117" s="47">
        <f t="shared" si="41"/>
        <v>0</v>
      </c>
    </row>
    <row r="118" spans="2:16" s="24" customFormat="1" x14ac:dyDescent="0.3">
      <c r="B118" s="42" t="str">
        <f>IF(TRIM(G118)&lt;&gt;"",COUNTA($G$66:G118)&amp;"","")</f>
        <v>35</v>
      </c>
      <c r="C118" s="260"/>
      <c r="D118" s="260"/>
      <c r="E118" s="260"/>
      <c r="F118" s="219" t="s">
        <v>132</v>
      </c>
      <c r="G118" s="31">
        <v>6</v>
      </c>
      <c r="H118" s="43"/>
      <c r="I118" s="43" t="s">
        <v>45</v>
      </c>
      <c r="J118" s="104"/>
      <c r="K118" s="101">
        <v>53</v>
      </c>
      <c r="L118" s="102">
        <f t="shared" ref="L118" si="42">J118*K118</f>
        <v>0</v>
      </c>
      <c r="M118" s="103"/>
      <c r="N118" s="105"/>
      <c r="O118" s="102">
        <f t="shared" ref="O118" si="43">L118+M118+N118</f>
        <v>0</v>
      </c>
      <c r="P118" s="47">
        <f t="shared" ref="P118" si="44">G118*O118</f>
        <v>0</v>
      </c>
    </row>
    <row r="119" spans="2:16" s="24" customFormat="1" ht="13.95" customHeight="1" x14ac:dyDescent="0.3">
      <c r="B119" s="42" t="str">
        <f>IF(TRIM(G119)&lt;&gt;"",COUNTA($G$66:G119)&amp;"","")</f>
        <v/>
      </c>
      <c r="C119" s="260" t="s">
        <v>162</v>
      </c>
      <c r="D119" s="260"/>
      <c r="E119" s="260"/>
      <c r="F119" s="217" t="s">
        <v>50</v>
      </c>
      <c r="G119" s="31"/>
      <c r="H119" s="43"/>
      <c r="I119" s="43"/>
      <c r="J119" s="112"/>
      <c r="K119" s="109"/>
      <c r="L119" s="43"/>
      <c r="M119" s="65"/>
      <c r="N119" s="99"/>
      <c r="O119" s="99"/>
      <c r="P119" s="47"/>
    </row>
    <row r="120" spans="2:16" s="24" customFormat="1" x14ac:dyDescent="0.3">
      <c r="B120" s="42" t="str">
        <f>IF(TRIM(G120)&lt;&gt;"",COUNTA($G$66:G120)&amp;"","")</f>
        <v>36</v>
      </c>
      <c r="C120" s="260"/>
      <c r="D120" s="260"/>
      <c r="E120" s="260"/>
      <c r="F120" s="218" t="s">
        <v>41</v>
      </c>
      <c r="G120" s="31">
        <v>830</v>
      </c>
      <c r="H120" s="43"/>
      <c r="I120" s="43" t="s">
        <v>35</v>
      </c>
      <c r="J120" s="87"/>
      <c r="K120" s="101">
        <v>53</v>
      </c>
      <c r="L120" s="102">
        <f t="shared" ref="L120" si="45">K120*J120</f>
        <v>0</v>
      </c>
      <c r="M120" s="103"/>
      <c r="N120" s="101"/>
      <c r="O120" s="102">
        <f t="shared" ref="O120" si="46">N120+M120+L120</f>
        <v>0</v>
      </c>
      <c r="P120" s="47">
        <f t="shared" ref="P120" si="47">O120*G120</f>
        <v>0</v>
      </c>
    </row>
    <row r="121" spans="2:16" s="24" customFormat="1" x14ac:dyDescent="0.3">
      <c r="B121" s="42" t="str">
        <f>IF(TRIM(G121)&lt;&gt;"",COUNTA($G$66:G121)&amp;"","")</f>
        <v>37</v>
      </c>
      <c r="C121" s="260"/>
      <c r="D121" s="260"/>
      <c r="E121" s="260"/>
      <c r="F121" s="218" t="s">
        <v>49</v>
      </c>
      <c r="G121" s="31">
        <v>2205</v>
      </c>
      <c r="H121" s="43"/>
      <c r="I121" s="43" t="s">
        <v>35</v>
      </c>
      <c r="J121" s="104"/>
      <c r="K121" s="101">
        <v>53</v>
      </c>
      <c r="L121" s="102">
        <f t="shared" ref="L121" si="48">K121*J121</f>
        <v>0</v>
      </c>
      <c r="M121" s="103"/>
      <c r="N121" s="105"/>
      <c r="O121" s="102">
        <f t="shared" ref="O121" si="49">N121+M121+L121</f>
        <v>0</v>
      </c>
      <c r="P121" s="47">
        <f t="shared" ref="P121" si="50">O121*G121</f>
        <v>0</v>
      </c>
    </row>
    <row r="122" spans="2:16" s="24" customFormat="1" x14ac:dyDescent="0.3">
      <c r="B122" s="42" t="str">
        <f>IF(TRIM(G122)&lt;&gt;"",COUNTA($G$66:G122)&amp;"","")</f>
        <v>38</v>
      </c>
      <c r="C122" s="260"/>
      <c r="D122" s="260"/>
      <c r="E122" s="260"/>
      <c r="F122" s="219" t="s">
        <v>42</v>
      </c>
      <c r="G122" s="31">
        <v>2650</v>
      </c>
      <c r="H122" s="43"/>
      <c r="I122" s="43" t="s">
        <v>44</v>
      </c>
      <c r="J122" s="116"/>
      <c r="K122" s="101">
        <v>53</v>
      </c>
      <c r="L122" s="102">
        <f t="shared" ref="L122" si="51">K122*J122</f>
        <v>0</v>
      </c>
      <c r="M122" s="103"/>
      <c r="N122" s="101"/>
      <c r="O122" s="102">
        <f t="shared" ref="O122" si="52">N122+M122+L122</f>
        <v>0</v>
      </c>
      <c r="P122" s="47">
        <f t="shared" ref="P122" si="53">O122*G122</f>
        <v>0</v>
      </c>
    </row>
    <row r="123" spans="2:16" s="24" customFormat="1" ht="27.6" x14ac:dyDescent="0.3">
      <c r="B123" s="42" t="str">
        <f>IF(TRIM(G123)&lt;&gt;"",COUNTA($G$66:G123)&amp;"","")</f>
        <v>39</v>
      </c>
      <c r="C123" s="260"/>
      <c r="D123" s="260"/>
      <c r="E123" s="260"/>
      <c r="F123" s="219" t="s">
        <v>133</v>
      </c>
      <c r="G123" s="31">
        <v>1655</v>
      </c>
      <c r="H123" s="43"/>
      <c r="I123" s="43" t="s">
        <v>45</v>
      </c>
      <c r="J123" s="104"/>
      <c r="K123" s="101">
        <v>53</v>
      </c>
      <c r="L123" s="102">
        <f t="shared" ref="L123" si="54">J123*K123</f>
        <v>0</v>
      </c>
      <c r="M123" s="103"/>
      <c r="N123" s="105"/>
      <c r="O123" s="102">
        <f t="shared" ref="O123" si="55">L123+M123+N123</f>
        <v>0</v>
      </c>
      <c r="P123" s="47">
        <f t="shared" ref="P123" si="56">G123*O123</f>
        <v>0</v>
      </c>
    </row>
    <row r="124" spans="2:16" s="24" customFormat="1" ht="27.6" x14ac:dyDescent="0.3">
      <c r="B124" s="42" t="str">
        <f>IF(TRIM(G124)&lt;&gt;"",COUNTA($G$66:G124)&amp;"","")</f>
        <v/>
      </c>
      <c r="C124" s="260" t="s">
        <v>162</v>
      </c>
      <c r="D124" s="260"/>
      <c r="E124" s="260"/>
      <c r="F124" s="217" t="s">
        <v>137</v>
      </c>
      <c r="G124" s="31"/>
      <c r="H124" s="43"/>
      <c r="I124" s="43"/>
      <c r="J124" s="112"/>
      <c r="K124" s="109"/>
      <c r="L124" s="43"/>
      <c r="M124" s="65"/>
      <c r="N124" s="99"/>
      <c r="O124" s="99"/>
      <c r="P124" s="47"/>
    </row>
    <row r="125" spans="2:16" s="24" customFormat="1" x14ac:dyDescent="0.3">
      <c r="B125" s="42" t="str">
        <f>IF(TRIM(G125)&lt;&gt;"",COUNTA($G$66:G125)&amp;"","")</f>
        <v>40</v>
      </c>
      <c r="C125" s="260"/>
      <c r="D125" s="260"/>
      <c r="E125" s="260"/>
      <c r="F125" s="218" t="s">
        <v>41</v>
      </c>
      <c r="G125" s="31">
        <v>74</v>
      </c>
      <c r="H125" s="43"/>
      <c r="I125" s="43" t="s">
        <v>35</v>
      </c>
      <c r="J125" s="87"/>
      <c r="K125" s="101">
        <v>53</v>
      </c>
      <c r="L125" s="102">
        <f t="shared" ref="L125:L127" si="57">K125*J125</f>
        <v>0</v>
      </c>
      <c r="M125" s="103"/>
      <c r="N125" s="101"/>
      <c r="O125" s="102">
        <f t="shared" ref="O125:O127" si="58">N125+M125+L125</f>
        <v>0</v>
      </c>
      <c r="P125" s="47">
        <f t="shared" ref="P125:P127" si="59">O125*G125</f>
        <v>0</v>
      </c>
    </row>
    <row r="126" spans="2:16" s="24" customFormat="1" x14ac:dyDescent="0.3">
      <c r="B126" s="42" t="str">
        <f>IF(TRIM(G126)&lt;&gt;"",COUNTA($G$66:G126)&amp;"","")</f>
        <v>41</v>
      </c>
      <c r="C126" s="260"/>
      <c r="D126" s="260"/>
      <c r="E126" s="260"/>
      <c r="F126" s="218" t="s">
        <v>49</v>
      </c>
      <c r="G126" s="31">
        <v>84</v>
      </c>
      <c r="H126" s="43"/>
      <c r="I126" s="43" t="s">
        <v>35</v>
      </c>
      <c r="J126" s="104"/>
      <c r="K126" s="101">
        <v>53</v>
      </c>
      <c r="L126" s="102">
        <f t="shared" si="57"/>
        <v>0</v>
      </c>
      <c r="M126" s="103"/>
      <c r="N126" s="105"/>
      <c r="O126" s="102">
        <f t="shared" si="58"/>
        <v>0</v>
      </c>
      <c r="P126" s="47">
        <f t="shared" si="59"/>
        <v>0</v>
      </c>
    </row>
    <row r="127" spans="2:16" s="24" customFormat="1" x14ac:dyDescent="0.3">
      <c r="B127" s="42" t="str">
        <f>IF(TRIM(G127)&lt;&gt;"",COUNTA($G$66:G127)&amp;"","")</f>
        <v>42</v>
      </c>
      <c r="C127" s="260"/>
      <c r="D127" s="260"/>
      <c r="E127" s="260"/>
      <c r="F127" s="219" t="s">
        <v>42</v>
      </c>
      <c r="G127" s="31">
        <v>105</v>
      </c>
      <c r="H127" s="43"/>
      <c r="I127" s="43" t="s">
        <v>44</v>
      </c>
      <c r="J127" s="116"/>
      <c r="K127" s="101">
        <v>53</v>
      </c>
      <c r="L127" s="102">
        <f t="shared" si="57"/>
        <v>0</v>
      </c>
      <c r="M127" s="103"/>
      <c r="N127" s="101"/>
      <c r="O127" s="102">
        <f t="shared" si="58"/>
        <v>0</v>
      </c>
      <c r="P127" s="47">
        <f t="shared" si="59"/>
        <v>0</v>
      </c>
    </row>
    <row r="128" spans="2:16" s="24" customFormat="1" x14ac:dyDescent="0.3">
      <c r="B128" s="42" t="str">
        <f>IF(TRIM(G128)&lt;&gt;"",COUNTA($G$66:G128)&amp;"","")</f>
        <v>43</v>
      </c>
      <c r="C128" s="260"/>
      <c r="D128" s="260"/>
      <c r="E128" s="260"/>
      <c r="F128" s="219" t="s">
        <v>132</v>
      </c>
      <c r="G128" s="31">
        <v>65</v>
      </c>
      <c r="H128" s="43"/>
      <c r="I128" s="43" t="s">
        <v>45</v>
      </c>
      <c r="J128" s="104"/>
      <c r="K128" s="101">
        <v>53</v>
      </c>
      <c r="L128" s="102">
        <f t="shared" ref="L128" si="60">J128*K128</f>
        <v>0</v>
      </c>
      <c r="M128" s="103"/>
      <c r="N128" s="105"/>
      <c r="O128" s="102">
        <f t="shared" ref="O128" si="61">L128+M128+N128</f>
        <v>0</v>
      </c>
      <c r="P128" s="47">
        <f t="shared" ref="P128" si="62">G128*O128</f>
        <v>0</v>
      </c>
    </row>
    <row r="129" spans="2:16" s="24" customFormat="1" ht="27.6" x14ac:dyDescent="0.3">
      <c r="B129" s="42" t="str">
        <f>IF(TRIM(G129)&lt;&gt;"",COUNTA($G$66:G129)&amp;"","")</f>
        <v/>
      </c>
      <c r="C129" s="260" t="s">
        <v>162</v>
      </c>
      <c r="D129" s="260"/>
      <c r="E129" s="260"/>
      <c r="F129" s="217" t="s">
        <v>138</v>
      </c>
      <c r="G129" s="31"/>
      <c r="H129" s="43"/>
      <c r="I129" s="43"/>
      <c r="J129" s="112"/>
      <c r="K129" s="109"/>
      <c r="L129" s="43"/>
      <c r="M129" s="65"/>
      <c r="N129" s="99"/>
      <c r="O129" s="99"/>
      <c r="P129" s="47"/>
    </row>
    <row r="130" spans="2:16" s="24" customFormat="1" x14ac:dyDescent="0.3">
      <c r="B130" s="42" t="str">
        <f>IF(TRIM(G130)&lt;&gt;"",COUNTA($G$66:G130)&amp;"","")</f>
        <v>44</v>
      </c>
      <c r="C130" s="260"/>
      <c r="D130" s="260"/>
      <c r="E130" s="260"/>
      <c r="F130" s="218" t="s">
        <v>41</v>
      </c>
      <c r="G130" s="31">
        <v>122</v>
      </c>
      <c r="H130" s="43"/>
      <c r="I130" s="43" t="s">
        <v>35</v>
      </c>
      <c r="J130" s="87"/>
      <c r="K130" s="101">
        <v>53</v>
      </c>
      <c r="L130" s="102">
        <f t="shared" ref="L130:L132" si="63">K130*J130</f>
        <v>0</v>
      </c>
      <c r="M130" s="103"/>
      <c r="N130" s="101"/>
      <c r="O130" s="102">
        <f t="shared" ref="O130:O132" si="64">N130+M130+L130</f>
        <v>0</v>
      </c>
      <c r="P130" s="47">
        <f t="shared" ref="P130:P132" si="65">O130*G130</f>
        <v>0</v>
      </c>
    </row>
    <row r="131" spans="2:16" s="24" customFormat="1" x14ac:dyDescent="0.3">
      <c r="B131" s="42" t="str">
        <f>IF(TRIM(G131)&lt;&gt;"",COUNTA($G$66:G131)&amp;"","")</f>
        <v>45</v>
      </c>
      <c r="C131" s="260"/>
      <c r="D131" s="260"/>
      <c r="E131" s="260"/>
      <c r="F131" s="218" t="s">
        <v>49</v>
      </c>
      <c r="G131" s="31">
        <v>96</v>
      </c>
      <c r="H131" s="43"/>
      <c r="I131" s="43" t="s">
        <v>35</v>
      </c>
      <c r="J131" s="104"/>
      <c r="K131" s="101">
        <v>53</v>
      </c>
      <c r="L131" s="102">
        <f t="shared" si="63"/>
        <v>0</v>
      </c>
      <c r="M131" s="103"/>
      <c r="N131" s="105"/>
      <c r="O131" s="102">
        <f t="shared" si="64"/>
        <v>0</v>
      </c>
      <c r="P131" s="47">
        <f t="shared" si="65"/>
        <v>0</v>
      </c>
    </row>
    <row r="132" spans="2:16" s="24" customFormat="1" x14ac:dyDescent="0.3">
      <c r="B132" s="42" t="str">
        <f>IF(TRIM(G132)&lt;&gt;"",COUNTA($G$66:G132)&amp;"","")</f>
        <v>46</v>
      </c>
      <c r="C132" s="260"/>
      <c r="D132" s="260"/>
      <c r="E132" s="260"/>
      <c r="F132" s="219" t="s">
        <v>42</v>
      </c>
      <c r="G132" s="31">
        <v>155</v>
      </c>
      <c r="H132" s="43"/>
      <c r="I132" s="43" t="s">
        <v>44</v>
      </c>
      <c r="J132" s="116"/>
      <c r="K132" s="101">
        <v>53</v>
      </c>
      <c r="L132" s="102">
        <f t="shared" si="63"/>
        <v>0</v>
      </c>
      <c r="M132" s="103"/>
      <c r="N132" s="101"/>
      <c r="O132" s="102">
        <f t="shared" si="64"/>
        <v>0</v>
      </c>
      <c r="P132" s="47">
        <f t="shared" si="65"/>
        <v>0</v>
      </c>
    </row>
    <row r="133" spans="2:16" s="24" customFormat="1" x14ac:dyDescent="0.3">
      <c r="B133" s="42" t="str">
        <f>IF(TRIM(G133)&lt;&gt;"",COUNTA($G$66:G133)&amp;"","")</f>
        <v>47</v>
      </c>
      <c r="C133" s="260"/>
      <c r="D133" s="260"/>
      <c r="E133" s="260"/>
      <c r="F133" s="219" t="s">
        <v>132</v>
      </c>
      <c r="G133" s="31">
        <v>96</v>
      </c>
      <c r="H133" s="43"/>
      <c r="I133" s="43" t="s">
        <v>45</v>
      </c>
      <c r="J133" s="104"/>
      <c r="K133" s="101">
        <v>53</v>
      </c>
      <c r="L133" s="102">
        <f t="shared" ref="L133" si="66">J133*K133</f>
        <v>0</v>
      </c>
      <c r="M133" s="103"/>
      <c r="N133" s="105"/>
      <c r="O133" s="102">
        <f t="shared" ref="O133" si="67">L133+M133+N133</f>
        <v>0</v>
      </c>
      <c r="P133" s="47">
        <f t="shared" ref="P133" si="68">G133*O133</f>
        <v>0</v>
      </c>
    </row>
    <row r="134" spans="2:16" s="24" customFormat="1" x14ac:dyDescent="0.3">
      <c r="B134" s="42" t="str">
        <f>IF(TRIM(G134)&lt;&gt;"",COUNTA($G$66:G134)&amp;"","")</f>
        <v/>
      </c>
      <c r="C134" s="260" t="s">
        <v>162</v>
      </c>
      <c r="D134" s="260"/>
      <c r="E134" s="260"/>
      <c r="F134" s="217" t="s">
        <v>139</v>
      </c>
      <c r="G134" s="31"/>
      <c r="H134" s="43"/>
      <c r="I134" s="43"/>
      <c r="J134" s="112"/>
      <c r="K134" s="109"/>
      <c r="L134" s="43"/>
      <c r="M134" s="65"/>
      <c r="N134" s="99"/>
      <c r="O134" s="99"/>
      <c r="P134" s="47"/>
    </row>
    <row r="135" spans="2:16" s="24" customFormat="1" x14ac:dyDescent="0.3">
      <c r="B135" s="42" t="str">
        <f>IF(TRIM(G135)&lt;&gt;"",COUNTA($G$66:G135)&amp;"","")</f>
        <v>48</v>
      </c>
      <c r="C135" s="260"/>
      <c r="D135" s="260"/>
      <c r="E135" s="260"/>
      <c r="F135" s="218" t="s">
        <v>41</v>
      </c>
      <c r="G135" s="31">
        <v>380</v>
      </c>
      <c r="H135" s="43"/>
      <c r="I135" s="43" t="s">
        <v>35</v>
      </c>
      <c r="J135" s="87"/>
      <c r="K135" s="101">
        <v>53</v>
      </c>
      <c r="L135" s="102">
        <f t="shared" ref="L135:L137" si="69">K135*J135</f>
        <v>0</v>
      </c>
      <c r="M135" s="103"/>
      <c r="N135" s="101"/>
      <c r="O135" s="102">
        <f t="shared" ref="O135:O137" si="70">N135+M135+L135</f>
        <v>0</v>
      </c>
      <c r="P135" s="47">
        <f t="shared" ref="P135:P137" si="71">O135*G135</f>
        <v>0</v>
      </c>
    </row>
    <row r="136" spans="2:16" s="24" customFormat="1" x14ac:dyDescent="0.3">
      <c r="B136" s="42" t="str">
        <f>IF(TRIM(G136)&lt;&gt;"",COUNTA($G$66:G136)&amp;"","")</f>
        <v>49</v>
      </c>
      <c r="C136" s="260"/>
      <c r="D136" s="260"/>
      <c r="E136" s="260"/>
      <c r="F136" s="218" t="s">
        <v>49</v>
      </c>
      <c r="G136" s="31">
        <v>110</v>
      </c>
      <c r="H136" s="43"/>
      <c r="I136" s="43" t="s">
        <v>35</v>
      </c>
      <c r="J136" s="104"/>
      <c r="K136" s="101">
        <v>53</v>
      </c>
      <c r="L136" s="102">
        <f t="shared" si="69"/>
        <v>0</v>
      </c>
      <c r="M136" s="103"/>
      <c r="N136" s="105"/>
      <c r="O136" s="102">
        <f t="shared" si="70"/>
        <v>0</v>
      </c>
      <c r="P136" s="47">
        <f t="shared" si="71"/>
        <v>0</v>
      </c>
    </row>
    <row r="137" spans="2:16" s="24" customFormat="1" x14ac:dyDescent="0.3">
      <c r="B137" s="42" t="str">
        <f>IF(TRIM(G137)&lt;&gt;"",COUNTA($G$66:G137)&amp;"","")</f>
        <v>50</v>
      </c>
      <c r="C137" s="260"/>
      <c r="D137" s="260"/>
      <c r="E137" s="260"/>
      <c r="F137" s="219" t="s">
        <v>42</v>
      </c>
      <c r="G137" s="31">
        <v>810</v>
      </c>
      <c r="H137" s="43"/>
      <c r="I137" s="43" t="s">
        <v>44</v>
      </c>
      <c r="J137" s="116"/>
      <c r="K137" s="101">
        <v>53</v>
      </c>
      <c r="L137" s="102">
        <f t="shared" si="69"/>
        <v>0</v>
      </c>
      <c r="M137" s="103"/>
      <c r="N137" s="101"/>
      <c r="O137" s="102">
        <f t="shared" si="70"/>
        <v>0</v>
      </c>
      <c r="P137" s="47">
        <f t="shared" si="71"/>
        <v>0</v>
      </c>
    </row>
    <row r="138" spans="2:16" s="24" customFormat="1" x14ac:dyDescent="0.3">
      <c r="B138" s="42" t="str">
        <f>IF(TRIM(G138)&lt;&gt;"",COUNTA($G$66:G138)&amp;"","")</f>
        <v>51</v>
      </c>
      <c r="C138" s="260"/>
      <c r="D138" s="260"/>
      <c r="E138" s="260"/>
      <c r="F138" s="219" t="s">
        <v>132</v>
      </c>
      <c r="G138" s="31">
        <v>360</v>
      </c>
      <c r="H138" s="43"/>
      <c r="I138" s="43" t="s">
        <v>45</v>
      </c>
      <c r="J138" s="104"/>
      <c r="K138" s="101">
        <v>53</v>
      </c>
      <c r="L138" s="102">
        <f t="shared" ref="L138" si="72">J138*K138</f>
        <v>0</v>
      </c>
      <c r="M138" s="103"/>
      <c r="N138" s="105"/>
      <c r="O138" s="102">
        <f t="shared" ref="O138" si="73">L138+M138+N138</f>
        <v>0</v>
      </c>
      <c r="P138" s="47">
        <f t="shared" ref="P138" si="74">G138*O138</f>
        <v>0</v>
      </c>
    </row>
    <row r="139" spans="2:16" s="24" customFormat="1" x14ac:dyDescent="0.3">
      <c r="B139" s="42" t="str">
        <f>IF(TRIM(G139)&lt;&gt;"",COUNTA($G$66:G139)&amp;"","")</f>
        <v/>
      </c>
      <c r="C139" s="260" t="s">
        <v>163</v>
      </c>
      <c r="D139" s="260"/>
      <c r="E139" s="260"/>
      <c r="F139" s="217" t="s">
        <v>144</v>
      </c>
      <c r="G139" s="31"/>
      <c r="H139" s="43"/>
      <c r="I139" s="43"/>
      <c r="J139" s="112"/>
      <c r="K139" s="109"/>
      <c r="L139" s="43"/>
      <c r="M139" s="65"/>
      <c r="N139" s="99"/>
      <c r="O139" s="99"/>
      <c r="P139" s="47"/>
    </row>
    <row r="140" spans="2:16" s="24" customFormat="1" x14ac:dyDescent="0.3">
      <c r="B140" s="42" t="str">
        <f>IF(TRIM(G140)&lt;&gt;"",COUNTA($G$66:G140)&amp;"","")</f>
        <v>52</v>
      </c>
      <c r="C140" s="260"/>
      <c r="D140" s="260"/>
      <c r="E140" s="260"/>
      <c r="F140" s="218" t="s">
        <v>49</v>
      </c>
      <c r="G140" s="31">
        <v>1715</v>
      </c>
      <c r="H140" s="43"/>
      <c r="I140" s="43" t="s">
        <v>35</v>
      </c>
      <c r="J140" s="104"/>
      <c r="K140" s="101">
        <v>53</v>
      </c>
      <c r="L140" s="102">
        <f t="shared" ref="L140:L141" si="75">K140*J140</f>
        <v>0</v>
      </c>
      <c r="M140" s="103"/>
      <c r="N140" s="105"/>
      <c r="O140" s="102">
        <f t="shared" ref="O140:O141" si="76">N140+M140+L140</f>
        <v>0</v>
      </c>
      <c r="P140" s="47">
        <f t="shared" ref="P140:P141" si="77">O140*G140</f>
        <v>0</v>
      </c>
    </row>
    <row r="141" spans="2:16" s="24" customFormat="1" x14ac:dyDescent="0.3">
      <c r="B141" s="42" t="str">
        <f>IF(TRIM(G141)&lt;&gt;"",COUNTA($G$66:G141)&amp;"","")</f>
        <v>53</v>
      </c>
      <c r="C141" s="260"/>
      <c r="D141" s="260"/>
      <c r="E141" s="260"/>
      <c r="F141" s="219" t="s">
        <v>42</v>
      </c>
      <c r="G141" s="31">
        <v>1855</v>
      </c>
      <c r="H141" s="43"/>
      <c r="I141" s="43" t="s">
        <v>44</v>
      </c>
      <c r="J141" s="116"/>
      <c r="K141" s="101">
        <v>53</v>
      </c>
      <c r="L141" s="102">
        <f t="shared" si="75"/>
        <v>0</v>
      </c>
      <c r="M141" s="103"/>
      <c r="N141" s="101"/>
      <c r="O141" s="102">
        <f t="shared" si="76"/>
        <v>0</v>
      </c>
      <c r="P141" s="47">
        <f t="shared" si="77"/>
        <v>0</v>
      </c>
    </row>
    <row r="142" spans="2:16" s="24" customFormat="1" x14ac:dyDescent="0.3">
      <c r="B142" s="42" t="str">
        <f>IF(TRIM(G142)&lt;&gt;"",COUNTA($G$66:G142)&amp;"","")</f>
        <v>54</v>
      </c>
      <c r="C142" s="260"/>
      <c r="D142" s="260"/>
      <c r="E142" s="260"/>
      <c r="F142" s="219" t="s">
        <v>145</v>
      </c>
      <c r="G142" s="31">
        <v>570</v>
      </c>
      <c r="H142" s="43"/>
      <c r="I142" s="43" t="s">
        <v>45</v>
      </c>
      <c r="J142" s="104"/>
      <c r="K142" s="101">
        <v>53</v>
      </c>
      <c r="L142" s="102">
        <f t="shared" ref="L142" si="78">J142*K142</f>
        <v>0</v>
      </c>
      <c r="M142" s="103"/>
      <c r="N142" s="105"/>
      <c r="O142" s="102">
        <f t="shared" ref="O142" si="79">L142+M142+N142</f>
        <v>0</v>
      </c>
      <c r="P142" s="47">
        <f t="shared" ref="P142" si="80">G142*O142</f>
        <v>0</v>
      </c>
    </row>
    <row r="143" spans="2:16" s="24" customFormat="1" x14ac:dyDescent="0.3">
      <c r="B143" s="42" t="str">
        <f>IF(TRIM(G143)&lt;&gt;"",COUNTA($G$66:G143)&amp;"","")</f>
        <v/>
      </c>
      <c r="C143" s="260" t="s">
        <v>164</v>
      </c>
      <c r="D143" s="260"/>
      <c r="E143" s="260"/>
      <c r="F143" s="217" t="s">
        <v>140</v>
      </c>
      <c r="G143" s="31"/>
      <c r="H143" s="43"/>
      <c r="I143" s="43"/>
      <c r="J143" s="112"/>
      <c r="K143" s="109"/>
      <c r="L143" s="43"/>
      <c r="M143" s="65"/>
      <c r="N143" s="99"/>
      <c r="O143" s="99"/>
      <c r="P143" s="47"/>
    </row>
    <row r="144" spans="2:16" s="24" customFormat="1" x14ac:dyDescent="0.3">
      <c r="B144" s="42" t="str">
        <f>IF(TRIM(G144)&lt;&gt;"",COUNTA($G$66:G144)&amp;"","")</f>
        <v>55</v>
      </c>
      <c r="C144" s="260"/>
      <c r="D144" s="260"/>
      <c r="E144" s="260"/>
      <c r="F144" s="218" t="s">
        <v>49</v>
      </c>
      <c r="G144" s="31">
        <v>308</v>
      </c>
      <c r="H144" s="43"/>
      <c r="I144" s="43" t="s">
        <v>35</v>
      </c>
      <c r="J144" s="104"/>
      <c r="K144" s="101">
        <v>53</v>
      </c>
      <c r="L144" s="102">
        <f t="shared" ref="L144:L145" si="81">K144*J144</f>
        <v>0</v>
      </c>
      <c r="M144" s="103"/>
      <c r="N144" s="105"/>
      <c r="O144" s="102">
        <f t="shared" ref="O144:O145" si="82">N144+M144+L144</f>
        <v>0</v>
      </c>
      <c r="P144" s="47">
        <f t="shared" ref="P144:P145" si="83">O144*G144</f>
        <v>0</v>
      </c>
    </row>
    <row r="145" spans="2:16" s="24" customFormat="1" x14ac:dyDescent="0.3">
      <c r="B145" s="42" t="str">
        <f>IF(TRIM(G145)&lt;&gt;"",COUNTA($G$66:G145)&amp;"","")</f>
        <v>56</v>
      </c>
      <c r="C145" s="260"/>
      <c r="D145" s="260"/>
      <c r="E145" s="260"/>
      <c r="F145" s="219" t="s">
        <v>42</v>
      </c>
      <c r="G145" s="31">
        <v>250</v>
      </c>
      <c r="H145" s="43"/>
      <c r="I145" s="43" t="s">
        <v>44</v>
      </c>
      <c r="J145" s="116"/>
      <c r="K145" s="101">
        <v>53</v>
      </c>
      <c r="L145" s="102">
        <f t="shared" si="81"/>
        <v>0</v>
      </c>
      <c r="M145" s="103"/>
      <c r="N145" s="101"/>
      <c r="O145" s="102">
        <f t="shared" si="82"/>
        <v>0</v>
      </c>
      <c r="P145" s="47">
        <f t="shared" si="83"/>
        <v>0</v>
      </c>
    </row>
    <row r="146" spans="2:16" s="24" customFormat="1" x14ac:dyDescent="0.3">
      <c r="B146" s="42" t="str">
        <f>IF(TRIM(G146)&lt;&gt;"",COUNTA($G$66:G146)&amp;"","")</f>
        <v>57</v>
      </c>
      <c r="C146" s="260"/>
      <c r="D146" s="260"/>
      <c r="E146" s="260"/>
      <c r="F146" s="219" t="s">
        <v>141</v>
      </c>
      <c r="G146" s="31">
        <v>77</v>
      </c>
      <c r="H146" s="43"/>
      <c r="I146" s="43" t="s">
        <v>45</v>
      </c>
      <c r="J146" s="104"/>
      <c r="K146" s="101">
        <v>53</v>
      </c>
      <c r="L146" s="102">
        <f t="shared" ref="L146" si="84">J146*K146</f>
        <v>0</v>
      </c>
      <c r="M146" s="103"/>
      <c r="N146" s="105"/>
      <c r="O146" s="102">
        <f t="shared" ref="O146" si="85">L146+M146+N146</f>
        <v>0</v>
      </c>
      <c r="P146" s="47">
        <f t="shared" ref="P146" si="86">G146*O146</f>
        <v>0</v>
      </c>
    </row>
    <row r="147" spans="2:16" s="24" customFormat="1" x14ac:dyDescent="0.3">
      <c r="B147" s="42" t="str">
        <f>IF(TRIM(G147)&lt;&gt;"",COUNTA($G$66:G147)&amp;"","")</f>
        <v/>
      </c>
      <c r="C147" s="260" t="s">
        <v>162</v>
      </c>
      <c r="D147" s="260"/>
      <c r="E147" s="260"/>
      <c r="F147" s="217" t="s">
        <v>142</v>
      </c>
      <c r="G147" s="31"/>
      <c r="H147" s="43"/>
      <c r="I147" s="43"/>
      <c r="J147" s="112"/>
      <c r="K147" s="109"/>
      <c r="L147" s="43"/>
      <c r="M147" s="65"/>
      <c r="N147" s="99"/>
      <c r="O147" s="99"/>
      <c r="P147" s="47"/>
    </row>
    <row r="148" spans="2:16" s="24" customFormat="1" x14ac:dyDescent="0.3">
      <c r="B148" s="42" t="str">
        <f>IF(TRIM(G148)&lt;&gt;"",COUNTA($G$66:G148)&amp;"","")</f>
        <v>58</v>
      </c>
      <c r="C148" s="260"/>
      <c r="D148" s="260"/>
      <c r="E148" s="260"/>
      <c r="F148" s="218" t="s">
        <v>49</v>
      </c>
      <c r="G148" s="31">
        <v>170</v>
      </c>
      <c r="H148" s="43"/>
      <c r="I148" s="43" t="s">
        <v>35</v>
      </c>
      <c r="J148" s="104"/>
      <c r="K148" s="101">
        <v>53</v>
      </c>
      <c r="L148" s="102">
        <f t="shared" ref="L148:L149" si="87">K148*J148</f>
        <v>0</v>
      </c>
      <c r="M148" s="103"/>
      <c r="N148" s="105"/>
      <c r="O148" s="102">
        <f t="shared" ref="O148:O149" si="88">N148+M148+L148</f>
        <v>0</v>
      </c>
      <c r="P148" s="47">
        <f t="shared" ref="P148:P149" si="89">O148*G148</f>
        <v>0</v>
      </c>
    </row>
    <row r="149" spans="2:16" s="24" customFormat="1" x14ac:dyDescent="0.3">
      <c r="B149" s="42" t="str">
        <f>IF(TRIM(G149)&lt;&gt;"",COUNTA($G$66:G149)&amp;"","")</f>
        <v>59</v>
      </c>
      <c r="C149" s="260"/>
      <c r="D149" s="260"/>
      <c r="E149" s="260"/>
      <c r="F149" s="219" t="s">
        <v>42</v>
      </c>
      <c r="G149" s="31">
        <v>370</v>
      </c>
      <c r="H149" s="43"/>
      <c r="I149" s="43" t="s">
        <v>44</v>
      </c>
      <c r="J149" s="116"/>
      <c r="K149" s="101">
        <v>53</v>
      </c>
      <c r="L149" s="102">
        <f t="shared" si="87"/>
        <v>0</v>
      </c>
      <c r="M149" s="103"/>
      <c r="N149" s="101"/>
      <c r="O149" s="102">
        <f t="shared" si="88"/>
        <v>0</v>
      </c>
      <c r="P149" s="47">
        <f t="shared" si="89"/>
        <v>0</v>
      </c>
    </row>
    <row r="150" spans="2:16" s="24" customFormat="1" x14ac:dyDescent="0.3">
      <c r="B150" s="42" t="str">
        <f>IF(TRIM(G150)&lt;&gt;"",COUNTA($G$66:G150)&amp;"","")</f>
        <v>60</v>
      </c>
      <c r="C150" s="260"/>
      <c r="D150" s="260"/>
      <c r="E150" s="260"/>
      <c r="F150" s="219" t="s">
        <v>143</v>
      </c>
      <c r="G150" s="31">
        <v>114</v>
      </c>
      <c r="H150" s="43"/>
      <c r="I150" s="43" t="s">
        <v>45</v>
      </c>
      <c r="J150" s="104"/>
      <c r="K150" s="101">
        <v>53</v>
      </c>
      <c r="L150" s="102">
        <f t="shared" ref="L150" si="90">J150*K150</f>
        <v>0</v>
      </c>
      <c r="M150" s="103"/>
      <c r="N150" s="105"/>
      <c r="O150" s="102">
        <f t="shared" ref="O150" si="91">L150+M150+N150</f>
        <v>0</v>
      </c>
      <c r="P150" s="47">
        <f t="shared" ref="P150" si="92">G150*O150</f>
        <v>0</v>
      </c>
    </row>
    <row r="151" spans="2:16" s="38" customFormat="1" x14ac:dyDescent="0.3">
      <c r="B151" s="42" t="str">
        <f>IF(TRIM(G151)&lt;&gt;"",COUNTA($G$66:G151)&amp;"","")</f>
        <v/>
      </c>
      <c r="C151" s="245" t="s">
        <v>162</v>
      </c>
      <c r="D151" s="245"/>
      <c r="E151" s="245"/>
      <c r="F151" s="217" t="s">
        <v>51</v>
      </c>
      <c r="G151" s="31"/>
      <c r="H151" s="43"/>
      <c r="I151" s="43"/>
      <c r="J151" s="6"/>
      <c r="K151" s="6"/>
      <c r="L151" s="6"/>
      <c r="M151" s="69"/>
      <c r="N151" s="6"/>
      <c r="O151" s="6"/>
      <c r="P151" s="47"/>
    </row>
    <row r="152" spans="2:16" s="38" customFormat="1" x14ac:dyDescent="0.3">
      <c r="B152" s="42" t="str">
        <f>IF(TRIM(G152)&lt;&gt;"",COUNTA($G$66:G152)&amp;"","")</f>
        <v>61</v>
      </c>
      <c r="C152" s="247"/>
      <c r="D152" s="247"/>
      <c r="E152" s="247"/>
      <c r="F152" s="218" t="s">
        <v>41</v>
      </c>
      <c r="G152" s="31">
        <v>65100</v>
      </c>
      <c r="H152" s="43"/>
      <c r="I152" s="43" t="s">
        <v>35</v>
      </c>
      <c r="J152" s="87"/>
      <c r="K152" s="101">
        <v>53</v>
      </c>
      <c r="L152" s="102">
        <f t="shared" ref="L152:L153" si="93">K152*J152</f>
        <v>0</v>
      </c>
      <c r="M152" s="103"/>
      <c r="N152" s="101"/>
      <c r="O152" s="102">
        <f t="shared" ref="O152:O153" si="94">N152+M152+L152</f>
        <v>0</v>
      </c>
      <c r="P152" s="47">
        <f t="shared" ref="P152:P153" si="95">O152*G152</f>
        <v>0</v>
      </c>
    </row>
    <row r="153" spans="2:16" s="38" customFormat="1" x14ac:dyDescent="0.3">
      <c r="B153" s="42" t="str">
        <f>IF(TRIM(G153)&lt;&gt;"",COUNTA($G$66:G153)&amp;"","")</f>
        <v>62</v>
      </c>
      <c r="C153" s="247"/>
      <c r="D153" s="247"/>
      <c r="E153" s="247"/>
      <c r="F153" s="219" t="s">
        <v>52</v>
      </c>
      <c r="G153" s="31">
        <v>65100</v>
      </c>
      <c r="H153" s="43"/>
      <c r="I153" s="43" t="s">
        <v>35</v>
      </c>
      <c r="J153" s="104"/>
      <c r="K153" s="101">
        <v>53</v>
      </c>
      <c r="L153" s="102">
        <f t="shared" si="93"/>
        <v>0</v>
      </c>
      <c r="M153" s="103"/>
      <c r="N153" s="105"/>
      <c r="O153" s="102">
        <f t="shared" si="94"/>
        <v>0</v>
      </c>
      <c r="P153" s="47">
        <f t="shared" si="95"/>
        <v>0</v>
      </c>
    </row>
    <row r="154" spans="2:16" s="24" customFormat="1" x14ac:dyDescent="0.3">
      <c r="B154" s="42" t="str">
        <f>IF(TRIM(G154)&lt;&gt;"",COUNTA($G$66:G154)&amp;"","")</f>
        <v>63</v>
      </c>
      <c r="C154" s="247"/>
      <c r="D154" s="247"/>
      <c r="E154" s="247"/>
      <c r="F154" s="219" t="s">
        <v>42</v>
      </c>
      <c r="G154" s="31">
        <v>81375</v>
      </c>
      <c r="H154" s="43"/>
      <c r="I154" s="43" t="s">
        <v>44</v>
      </c>
      <c r="J154" s="116"/>
      <c r="K154" s="101">
        <v>53</v>
      </c>
      <c r="L154" s="102">
        <f t="shared" ref="L154" si="96">K154*J154</f>
        <v>0</v>
      </c>
      <c r="M154" s="103"/>
      <c r="N154" s="101"/>
      <c r="O154" s="102">
        <f t="shared" ref="O154" si="97">N154+M154+L154</f>
        <v>0</v>
      </c>
      <c r="P154" s="47">
        <f t="shared" ref="P154" si="98">O154*G154</f>
        <v>0</v>
      </c>
    </row>
    <row r="155" spans="2:16" s="38" customFormat="1" x14ac:dyDescent="0.3">
      <c r="B155" s="42" t="str">
        <f>IF(TRIM(G155)&lt;&gt;"",COUNTA($G$66:G155)&amp;"","")</f>
        <v>64</v>
      </c>
      <c r="C155" s="246"/>
      <c r="D155" s="246"/>
      <c r="E155" s="246"/>
      <c r="F155" s="219" t="s">
        <v>150</v>
      </c>
      <c r="G155" s="31">
        <v>65100</v>
      </c>
      <c r="H155" s="43"/>
      <c r="I155" s="43" t="s">
        <v>35</v>
      </c>
      <c r="J155" s="104"/>
      <c r="K155" s="101">
        <v>53</v>
      </c>
      <c r="L155" s="102">
        <f t="shared" ref="L155" si="99">J155*K155</f>
        <v>0</v>
      </c>
      <c r="M155" s="103"/>
      <c r="N155" s="105"/>
      <c r="O155" s="102">
        <f t="shared" ref="O155" si="100">L155+M155+N155</f>
        <v>0</v>
      </c>
      <c r="P155" s="47">
        <f t="shared" ref="P155" si="101">G155*O155</f>
        <v>0</v>
      </c>
    </row>
    <row r="156" spans="2:16" s="38" customFormat="1" x14ac:dyDescent="0.3">
      <c r="B156" s="42" t="str">
        <f>IF(TRIM(G156)&lt;&gt;"",COUNTA($G$66:G156)&amp;"","")</f>
        <v/>
      </c>
      <c r="C156" s="245" t="s">
        <v>162</v>
      </c>
      <c r="D156" s="245"/>
      <c r="E156" s="245"/>
      <c r="F156" s="217" t="s">
        <v>151</v>
      </c>
      <c r="G156" s="31"/>
      <c r="H156" s="43"/>
      <c r="I156" s="43"/>
      <c r="J156" s="6"/>
      <c r="K156" s="6"/>
      <c r="L156" s="6"/>
      <c r="M156" s="69"/>
      <c r="N156" s="6"/>
      <c r="O156" s="6"/>
      <c r="P156" s="47"/>
    </row>
    <row r="157" spans="2:16" s="38" customFormat="1" x14ac:dyDescent="0.3">
      <c r="B157" s="42" t="str">
        <f>IF(TRIM(G157)&lt;&gt;"",COUNTA($G$66:G157)&amp;"","")</f>
        <v>65</v>
      </c>
      <c r="C157" s="247"/>
      <c r="D157" s="247"/>
      <c r="E157" s="247"/>
      <c r="F157" s="218" t="s">
        <v>41</v>
      </c>
      <c r="G157" s="31">
        <v>45</v>
      </c>
      <c r="H157" s="43"/>
      <c r="I157" s="43" t="s">
        <v>35</v>
      </c>
      <c r="J157" s="87"/>
      <c r="K157" s="101">
        <v>53</v>
      </c>
      <c r="L157" s="102">
        <f t="shared" ref="L157:L159" si="102">K157*J157</f>
        <v>0</v>
      </c>
      <c r="M157" s="103"/>
      <c r="N157" s="101"/>
      <c r="O157" s="102">
        <f t="shared" ref="O157:O159" si="103">N157+M157+L157</f>
        <v>0</v>
      </c>
      <c r="P157" s="47">
        <f t="shared" ref="P157:P159" si="104">O157*G157</f>
        <v>0</v>
      </c>
    </row>
    <row r="158" spans="2:16" s="38" customFormat="1" x14ac:dyDescent="0.3">
      <c r="B158" s="42" t="str">
        <f>IF(TRIM(G158)&lt;&gt;"",COUNTA($G$66:G158)&amp;"","")</f>
        <v>66</v>
      </c>
      <c r="C158" s="247"/>
      <c r="D158" s="247"/>
      <c r="E158" s="247"/>
      <c r="F158" s="219" t="s">
        <v>52</v>
      </c>
      <c r="G158" s="31">
        <v>45</v>
      </c>
      <c r="H158" s="43"/>
      <c r="I158" s="43" t="s">
        <v>35</v>
      </c>
      <c r="J158" s="104"/>
      <c r="K158" s="101">
        <v>53</v>
      </c>
      <c r="L158" s="102">
        <f t="shared" si="102"/>
        <v>0</v>
      </c>
      <c r="M158" s="103"/>
      <c r="N158" s="105"/>
      <c r="O158" s="102">
        <f t="shared" si="103"/>
        <v>0</v>
      </c>
      <c r="P158" s="47">
        <f t="shared" si="104"/>
        <v>0</v>
      </c>
    </row>
    <row r="159" spans="2:16" s="24" customFormat="1" x14ac:dyDescent="0.3">
      <c r="B159" s="42" t="str">
        <f>IF(TRIM(G159)&lt;&gt;"",COUNTA($G$66:G159)&amp;"","")</f>
        <v>67</v>
      </c>
      <c r="C159" s="247"/>
      <c r="D159" s="247"/>
      <c r="E159" s="247"/>
      <c r="F159" s="219" t="s">
        <v>42</v>
      </c>
      <c r="G159" s="31">
        <v>50</v>
      </c>
      <c r="H159" s="43"/>
      <c r="I159" s="43" t="s">
        <v>44</v>
      </c>
      <c r="J159" s="116"/>
      <c r="K159" s="101">
        <v>53</v>
      </c>
      <c r="L159" s="102">
        <f t="shared" si="102"/>
        <v>0</v>
      </c>
      <c r="M159" s="103"/>
      <c r="N159" s="101"/>
      <c r="O159" s="102">
        <f t="shared" si="103"/>
        <v>0</v>
      </c>
      <c r="P159" s="47">
        <f t="shared" si="104"/>
        <v>0</v>
      </c>
    </row>
    <row r="160" spans="2:16" s="38" customFormat="1" x14ac:dyDescent="0.3">
      <c r="B160" s="42" t="str">
        <f>IF(TRIM(G160)&lt;&gt;"",COUNTA($G$66:G160)&amp;"","")</f>
        <v>68</v>
      </c>
      <c r="C160" s="246"/>
      <c r="D160" s="246"/>
      <c r="E160" s="246"/>
      <c r="F160" s="219" t="s">
        <v>152</v>
      </c>
      <c r="G160" s="31">
        <v>20</v>
      </c>
      <c r="H160" s="43"/>
      <c r="I160" s="43" t="s">
        <v>45</v>
      </c>
      <c r="J160" s="104"/>
      <c r="K160" s="101">
        <v>53</v>
      </c>
      <c r="L160" s="102">
        <f t="shared" ref="L160" si="105">J160*K160</f>
        <v>0</v>
      </c>
      <c r="M160" s="103"/>
      <c r="N160" s="105"/>
      <c r="O160" s="102">
        <f t="shared" ref="O160" si="106">L160+M160+N160</f>
        <v>0</v>
      </c>
      <c r="P160" s="47">
        <f t="shared" ref="P160" si="107">G160*O160</f>
        <v>0</v>
      </c>
    </row>
    <row r="161" spans="2:16" s="38" customFormat="1" x14ac:dyDescent="0.3">
      <c r="B161" s="42" t="str">
        <f>IF(TRIM(G161)&lt;&gt;"",COUNTA($G$66:G161)&amp;"","")</f>
        <v/>
      </c>
      <c r="C161" s="245" t="s">
        <v>165</v>
      </c>
      <c r="D161" s="245"/>
      <c r="E161" s="245"/>
      <c r="F161" s="217" t="s">
        <v>136</v>
      </c>
      <c r="G161" s="31"/>
      <c r="H161" s="43"/>
      <c r="I161" s="43"/>
      <c r="J161" s="6"/>
      <c r="K161" s="6"/>
      <c r="L161" s="6"/>
      <c r="M161" s="69"/>
      <c r="N161" s="6"/>
      <c r="O161" s="6"/>
      <c r="P161" s="47"/>
    </row>
    <row r="162" spans="2:16" s="38" customFormat="1" x14ac:dyDescent="0.3">
      <c r="B162" s="42" t="str">
        <f>IF(TRIM(G162)&lt;&gt;"",COUNTA($G$66:G162)&amp;"","")</f>
        <v>69</v>
      </c>
      <c r="C162" s="247"/>
      <c r="D162" s="247"/>
      <c r="E162" s="247"/>
      <c r="F162" s="219" t="s">
        <v>42</v>
      </c>
      <c r="G162" s="31">
        <v>173040</v>
      </c>
      <c r="H162" s="43"/>
      <c r="I162" s="43" t="s">
        <v>44</v>
      </c>
      <c r="J162" s="116"/>
      <c r="K162" s="101">
        <v>53</v>
      </c>
      <c r="L162" s="102">
        <f t="shared" ref="L162" si="108">K162*J162</f>
        <v>0</v>
      </c>
      <c r="M162" s="103"/>
      <c r="N162" s="101"/>
      <c r="O162" s="102">
        <f t="shared" ref="O162" si="109">N162+M162+L162</f>
        <v>0</v>
      </c>
      <c r="P162" s="47">
        <f t="shared" ref="P162" si="110">O162*G162</f>
        <v>0</v>
      </c>
    </row>
    <row r="163" spans="2:16" s="38" customFormat="1" x14ac:dyDescent="0.3">
      <c r="B163" s="42" t="str">
        <f>IF(TRIM(G163)&lt;&gt;"",COUNTA($G$66:G163)&amp;"","")</f>
        <v>70</v>
      </c>
      <c r="C163" s="247"/>
      <c r="D163" s="247"/>
      <c r="E163" s="247"/>
      <c r="F163" s="219" t="s">
        <v>146</v>
      </c>
      <c r="G163" s="31">
        <v>67440</v>
      </c>
      <c r="H163" s="43"/>
      <c r="I163" s="43" t="s">
        <v>35</v>
      </c>
      <c r="J163" s="104"/>
      <c r="K163" s="101">
        <v>53</v>
      </c>
      <c r="L163" s="102">
        <f t="shared" ref="L163:L166" si="111">J163*K163</f>
        <v>0</v>
      </c>
      <c r="M163" s="103"/>
      <c r="N163" s="105"/>
      <c r="O163" s="102">
        <f t="shared" ref="O163:O166" si="112">L163+M163+N163</f>
        <v>0</v>
      </c>
      <c r="P163" s="47">
        <f t="shared" ref="P163:P166" si="113">G163*O163</f>
        <v>0</v>
      </c>
    </row>
    <row r="164" spans="2:16" s="38" customFormat="1" x14ac:dyDescent="0.3">
      <c r="B164" s="42" t="str">
        <f>IF(TRIM(G164)&lt;&gt;"",COUNTA($G$66:G164)&amp;"","")</f>
        <v>71</v>
      </c>
      <c r="C164" s="247"/>
      <c r="D164" s="247"/>
      <c r="E164" s="247"/>
      <c r="F164" s="219" t="s">
        <v>147</v>
      </c>
      <c r="G164" s="31">
        <v>1275</v>
      </c>
      <c r="H164" s="43"/>
      <c r="I164" s="43" t="s">
        <v>35</v>
      </c>
      <c r="J164" s="104"/>
      <c r="K164" s="101">
        <v>53</v>
      </c>
      <c r="L164" s="102">
        <f t="shared" si="111"/>
        <v>0</v>
      </c>
      <c r="M164" s="103"/>
      <c r="N164" s="105"/>
      <c r="O164" s="102">
        <f t="shared" si="112"/>
        <v>0</v>
      </c>
      <c r="P164" s="47">
        <f t="shared" si="113"/>
        <v>0</v>
      </c>
    </row>
    <row r="165" spans="2:16" s="38" customFormat="1" x14ac:dyDescent="0.3">
      <c r="B165" s="42" t="str">
        <f>IF(TRIM(G165)&lt;&gt;"",COUNTA($G$66:G165)&amp;"","")</f>
        <v>72</v>
      </c>
      <c r="C165" s="247"/>
      <c r="D165" s="247"/>
      <c r="E165" s="247"/>
      <c r="F165" s="219" t="s">
        <v>148</v>
      </c>
      <c r="G165" s="31">
        <v>2465</v>
      </c>
      <c r="H165" s="43"/>
      <c r="I165" s="43" t="s">
        <v>35</v>
      </c>
      <c r="J165" s="104"/>
      <c r="K165" s="101">
        <v>53</v>
      </c>
      <c r="L165" s="102">
        <f t="shared" si="111"/>
        <v>0</v>
      </c>
      <c r="M165" s="103"/>
      <c r="N165" s="105"/>
      <c r="O165" s="102">
        <f t="shared" si="112"/>
        <v>0</v>
      </c>
      <c r="P165" s="47">
        <f t="shared" si="113"/>
        <v>0</v>
      </c>
    </row>
    <row r="166" spans="2:16" s="38" customFormat="1" x14ac:dyDescent="0.3">
      <c r="B166" s="42" t="str">
        <f>IF(TRIM(G166)&lt;&gt;"",COUNTA($G$66:G166)&amp;"","")</f>
        <v>73</v>
      </c>
      <c r="C166" s="247"/>
      <c r="D166" s="247"/>
      <c r="E166" s="247"/>
      <c r="F166" s="219" t="s">
        <v>149</v>
      </c>
      <c r="G166" s="31">
        <v>1395</v>
      </c>
      <c r="H166" s="43"/>
      <c r="I166" s="43" t="s">
        <v>35</v>
      </c>
      <c r="J166" s="104"/>
      <c r="K166" s="101">
        <v>53</v>
      </c>
      <c r="L166" s="102">
        <f t="shared" si="111"/>
        <v>0</v>
      </c>
      <c r="M166" s="103"/>
      <c r="N166" s="105"/>
      <c r="O166" s="102">
        <f t="shared" si="112"/>
        <v>0</v>
      </c>
      <c r="P166" s="47">
        <f t="shared" si="113"/>
        <v>0</v>
      </c>
    </row>
    <row r="167" spans="2:16" s="24" customFormat="1" ht="14.4" thickBot="1" x14ac:dyDescent="0.35">
      <c r="B167" s="42" t="str">
        <f>IF(TRIM(G167)&lt;&gt;"",COUNTA($G$66:G167)&amp;"","")</f>
        <v/>
      </c>
      <c r="C167" s="1"/>
      <c r="D167" s="1"/>
      <c r="E167" s="1"/>
      <c r="F167" s="17" t="s">
        <v>8</v>
      </c>
      <c r="G167" s="35"/>
      <c r="H167" s="26"/>
      <c r="I167" s="26"/>
      <c r="J167" s="37"/>
      <c r="K167" s="37"/>
      <c r="L167" s="19"/>
      <c r="M167" s="70"/>
      <c r="N167" s="37"/>
      <c r="O167" s="19"/>
      <c r="P167" s="48">
        <f>SUM(P99:P166)</f>
        <v>0</v>
      </c>
    </row>
    <row r="168" spans="2:16" x14ac:dyDescent="0.3">
      <c r="B168" s="42" t="str">
        <f>IF(TRIM(G168)&lt;&gt;"",COUNTA($G$66:G168)&amp;"","")</f>
        <v/>
      </c>
      <c r="C168" s="1"/>
      <c r="D168" s="1"/>
      <c r="E168" s="1"/>
      <c r="F168" s="15"/>
      <c r="G168" s="30"/>
      <c r="H168" s="4"/>
      <c r="I168" s="4"/>
      <c r="J168" s="6"/>
      <c r="K168" s="6"/>
      <c r="L168" s="25"/>
      <c r="M168" s="71"/>
      <c r="N168" s="6"/>
      <c r="O168" s="25"/>
      <c r="P168" s="49"/>
    </row>
    <row r="169" spans="2:16" x14ac:dyDescent="0.3">
      <c r="B169" s="42" t="str">
        <f>IF(TRIM(G169)&lt;&gt;"",COUNTA($G$66:G169)&amp;"","")</f>
        <v/>
      </c>
      <c r="C169" s="1"/>
      <c r="D169" s="1"/>
      <c r="E169" s="1"/>
      <c r="F169" s="15"/>
      <c r="G169" s="30"/>
      <c r="H169" s="4"/>
      <c r="I169" s="4"/>
      <c r="J169" s="6"/>
      <c r="K169" s="6"/>
      <c r="L169" s="25"/>
      <c r="M169" s="71"/>
      <c r="N169" s="6"/>
      <c r="O169" s="25"/>
      <c r="P169" s="49"/>
    </row>
    <row r="170" spans="2:16" s="38" customFormat="1" x14ac:dyDescent="0.3">
      <c r="B170" s="92" t="str">
        <f>IF(TRIM(G170)&lt;&gt;"",COUNTA($G$66:G170)&amp;"","")</f>
        <v/>
      </c>
      <c r="C170" s="91"/>
      <c r="D170" s="91"/>
      <c r="E170" s="89">
        <v>40000</v>
      </c>
      <c r="F170" s="3" t="s">
        <v>127</v>
      </c>
      <c r="G170" s="90"/>
      <c r="H170" s="91"/>
      <c r="I170" s="91"/>
      <c r="J170" s="91"/>
      <c r="K170" s="91"/>
      <c r="L170" s="91"/>
      <c r="M170" s="231"/>
      <c r="N170" s="91"/>
      <c r="O170" s="91"/>
      <c r="P170" s="232"/>
    </row>
    <row r="171" spans="2:16" s="38" customFormat="1" x14ac:dyDescent="0.3">
      <c r="B171" s="92" t="str">
        <f>IF(TRIM(G171)&lt;&gt;"",COUNTA($G$66:G171)&amp;"","")</f>
        <v/>
      </c>
      <c r="C171" s="91"/>
      <c r="D171" s="93"/>
      <c r="E171" s="89">
        <v>4000050</v>
      </c>
      <c r="F171" s="23" t="s">
        <v>168</v>
      </c>
      <c r="G171" s="90"/>
      <c r="H171" s="91"/>
      <c r="I171" s="91"/>
      <c r="J171" s="91"/>
      <c r="K171" s="91"/>
      <c r="L171" s="91"/>
      <c r="M171" s="231"/>
      <c r="N171" s="91"/>
      <c r="O171" s="91"/>
      <c r="P171" s="232"/>
    </row>
    <row r="172" spans="2:16" s="38" customFormat="1" x14ac:dyDescent="0.3">
      <c r="B172" s="145" t="str">
        <f>IF(TRIM(G172)&lt;&gt;"",COUNTA($G$66:G172)&amp;"","")</f>
        <v>74</v>
      </c>
      <c r="C172" s="245" t="s">
        <v>174</v>
      </c>
      <c r="D172" s="245"/>
      <c r="E172" s="245"/>
      <c r="F172" s="88" t="s">
        <v>168</v>
      </c>
      <c r="G172" s="30">
        <v>118100</v>
      </c>
      <c r="H172" s="4"/>
      <c r="I172" s="4" t="s">
        <v>35</v>
      </c>
      <c r="J172" s="104"/>
      <c r="K172" s="101">
        <v>53</v>
      </c>
      <c r="L172" s="102">
        <f t="shared" ref="L172" si="114">J172*K172</f>
        <v>0</v>
      </c>
      <c r="M172" s="103"/>
      <c r="N172" s="105"/>
      <c r="O172" s="102">
        <f t="shared" ref="O172" si="115">L172+M172+N172</f>
        <v>0</v>
      </c>
      <c r="P172" s="47">
        <f t="shared" ref="P172" si="116">G172*O172</f>
        <v>0</v>
      </c>
    </row>
    <row r="173" spans="2:16" s="38" customFormat="1" x14ac:dyDescent="0.3">
      <c r="B173" s="145" t="str">
        <f>IF(TRIM(G173)&lt;&gt;"",COUNTA($G$66:G173)&amp;"","")</f>
        <v>75</v>
      </c>
      <c r="C173" s="246"/>
      <c r="D173" s="246"/>
      <c r="E173" s="246"/>
      <c r="F173" s="88" t="s">
        <v>169</v>
      </c>
      <c r="G173" s="30">
        <v>118081</v>
      </c>
      <c r="H173" s="4"/>
      <c r="I173" s="4" t="s">
        <v>35</v>
      </c>
      <c r="J173" s="104"/>
      <c r="K173" s="101">
        <v>53</v>
      </c>
      <c r="L173" s="102">
        <f t="shared" ref="L173" si="117">J173*K173</f>
        <v>0</v>
      </c>
      <c r="M173" s="103"/>
      <c r="N173" s="105"/>
      <c r="O173" s="102">
        <f t="shared" ref="O173" si="118">L173+M173+N173</f>
        <v>0</v>
      </c>
      <c r="P173" s="47">
        <f t="shared" ref="P173" si="119">G173*O173</f>
        <v>0</v>
      </c>
    </row>
    <row r="174" spans="2:16" s="38" customFormat="1" x14ac:dyDescent="0.3">
      <c r="B174" s="92" t="str">
        <f>IF(TRIM(G174)&lt;&gt;"",COUNTA($G$66:G174)&amp;"","")</f>
        <v/>
      </c>
      <c r="C174" s="91"/>
      <c r="D174" s="93"/>
      <c r="E174" s="89">
        <v>4000060</v>
      </c>
      <c r="F174" s="23" t="s">
        <v>170</v>
      </c>
      <c r="G174" s="90"/>
      <c r="H174" s="91"/>
      <c r="I174" s="91"/>
      <c r="J174" s="91"/>
      <c r="K174" s="91"/>
      <c r="L174" s="91"/>
      <c r="M174" s="231"/>
      <c r="N174" s="91"/>
      <c r="O174" s="91"/>
      <c r="P174" s="232"/>
    </row>
    <row r="175" spans="2:16" s="38" customFormat="1" ht="27.6" x14ac:dyDescent="0.3">
      <c r="B175" s="39" t="str">
        <f>IF(TRIM(G175)&lt;&gt;"",COUNTA($G$66:G175)&amp;"","")</f>
        <v>76</v>
      </c>
      <c r="C175" s="245" t="s">
        <v>174</v>
      </c>
      <c r="D175" s="245"/>
      <c r="E175" s="245"/>
      <c r="F175" s="44" t="s">
        <v>171</v>
      </c>
      <c r="G175" s="111">
        <v>8770</v>
      </c>
      <c r="H175" s="111"/>
      <c r="I175" s="111" t="s">
        <v>35</v>
      </c>
      <c r="J175" s="104"/>
      <c r="K175" s="101">
        <v>53</v>
      </c>
      <c r="L175" s="102">
        <f t="shared" ref="L175:L176" si="120">K175*J175</f>
        <v>0</v>
      </c>
      <c r="M175" s="103"/>
      <c r="N175" s="101"/>
      <c r="O175" s="102">
        <f t="shared" ref="O175:O176" si="121">(N175+M175+L175)</f>
        <v>0</v>
      </c>
      <c r="P175" s="47">
        <f t="shared" ref="P175:P176" si="122">O175*G175</f>
        <v>0</v>
      </c>
    </row>
    <row r="176" spans="2:16" s="38" customFormat="1" ht="27.6" x14ac:dyDescent="0.3">
      <c r="B176" s="145" t="str">
        <f>IF(TRIM(G176)&lt;&gt;"",COUNTA($G$66:G176)&amp;"","")</f>
        <v>77</v>
      </c>
      <c r="C176" s="247"/>
      <c r="D176" s="247"/>
      <c r="E176" s="247"/>
      <c r="F176" s="44" t="s">
        <v>172</v>
      </c>
      <c r="G176" s="111">
        <v>19940</v>
      </c>
      <c r="H176" s="111"/>
      <c r="I176" s="111" t="s">
        <v>35</v>
      </c>
      <c r="J176" s="104"/>
      <c r="K176" s="101">
        <v>53</v>
      </c>
      <c r="L176" s="102">
        <f t="shared" si="120"/>
        <v>0</v>
      </c>
      <c r="M176" s="103"/>
      <c r="N176" s="101"/>
      <c r="O176" s="102">
        <f t="shared" si="121"/>
        <v>0</v>
      </c>
      <c r="P176" s="47">
        <f t="shared" si="122"/>
        <v>0</v>
      </c>
    </row>
    <row r="177" spans="2:16" s="38" customFormat="1" x14ac:dyDescent="0.3">
      <c r="B177" s="145" t="str">
        <f>IF(TRIM(G177)&lt;&gt;"",COUNTA($G$66:G177)&amp;"","")</f>
        <v>78</v>
      </c>
      <c r="C177" s="246"/>
      <c r="D177" s="246"/>
      <c r="E177" s="246"/>
      <c r="F177" s="44" t="s">
        <v>173</v>
      </c>
      <c r="G177" s="111">
        <v>2532</v>
      </c>
      <c r="H177" s="111"/>
      <c r="I177" s="111" t="s">
        <v>35</v>
      </c>
      <c r="J177" s="104"/>
      <c r="K177" s="101">
        <v>53</v>
      </c>
      <c r="L177" s="102">
        <f t="shared" ref="L177" si="123">K177*J177</f>
        <v>0</v>
      </c>
      <c r="M177" s="103"/>
      <c r="N177" s="101"/>
      <c r="O177" s="102">
        <f t="shared" ref="O177" si="124">(N177+M177+L177)</f>
        <v>0</v>
      </c>
      <c r="P177" s="47">
        <f t="shared" ref="P177" si="125">O177*G177</f>
        <v>0</v>
      </c>
    </row>
    <row r="178" spans="2:16" s="38" customFormat="1" x14ac:dyDescent="0.3">
      <c r="B178" s="92" t="str">
        <f>IF(TRIM(G178)&lt;&gt;"",COUNTA($G$66:G178)&amp;"","")</f>
        <v/>
      </c>
      <c r="C178" s="91"/>
      <c r="D178" s="93"/>
      <c r="E178" s="89">
        <v>42000</v>
      </c>
      <c r="F178" s="23" t="s">
        <v>128</v>
      </c>
      <c r="G178" s="90"/>
      <c r="H178" s="91"/>
      <c r="I178" s="91"/>
      <c r="J178" s="91"/>
      <c r="K178" s="91"/>
      <c r="L178" s="91"/>
      <c r="M178" s="231"/>
      <c r="N178" s="91"/>
      <c r="O178" s="91"/>
      <c r="P178" s="232"/>
    </row>
    <row r="179" spans="2:16" s="38" customFormat="1" x14ac:dyDescent="0.3">
      <c r="B179" s="39" t="str">
        <f>IF(TRIM(G179)&lt;&gt;"",COUNTA($G$66:G179)&amp;"","")</f>
        <v/>
      </c>
      <c r="C179" s="245" t="s">
        <v>162</v>
      </c>
      <c r="D179" s="245"/>
      <c r="E179" s="245"/>
      <c r="F179" s="123" t="s">
        <v>129</v>
      </c>
      <c r="G179" s="30"/>
      <c r="H179" s="4"/>
      <c r="I179" s="4"/>
      <c r="J179" s="100"/>
      <c r="K179" s="102"/>
      <c r="L179" s="102"/>
      <c r="M179" s="103"/>
      <c r="N179" s="102"/>
      <c r="O179" s="102"/>
      <c r="P179" s="47"/>
    </row>
    <row r="180" spans="2:16" s="24" customFormat="1" x14ac:dyDescent="0.3">
      <c r="B180" s="39" t="str">
        <f>IF(TRIM(G180)&lt;&gt;"",COUNTA($G$66:G180)&amp;"","")</f>
        <v>79</v>
      </c>
      <c r="C180" s="247"/>
      <c r="D180" s="247"/>
      <c r="E180" s="247"/>
      <c r="F180" s="157" t="s">
        <v>42</v>
      </c>
      <c r="G180" s="30">
        <v>6555</v>
      </c>
      <c r="H180" s="4"/>
      <c r="I180" s="4" t="s">
        <v>44</v>
      </c>
      <c r="J180" s="104"/>
      <c r="K180" s="101">
        <v>53</v>
      </c>
      <c r="L180" s="102">
        <f>K180*J180</f>
        <v>0</v>
      </c>
      <c r="M180" s="103"/>
      <c r="N180" s="101"/>
      <c r="O180" s="102">
        <f>(N180+M180+L180)</f>
        <v>0</v>
      </c>
      <c r="P180" s="47">
        <f>O180*G180</f>
        <v>0</v>
      </c>
    </row>
    <row r="181" spans="2:16" s="38" customFormat="1" x14ac:dyDescent="0.3">
      <c r="B181" s="39" t="str">
        <f>IF(TRIM(G181)&lt;&gt;"",COUNTA($G$66:G181)&amp;"","")</f>
        <v>80</v>
      </c>
      <c r="C181" s="246"/>
      <c r="D181" s="246"/>
      <c r="E181" s="246"/>
      <c r="F181" s="157" t="s">
        <v>176</v>
      </c>
      <c r="G181" s="111">
        <v>7285</v>
      </c>
      <c r="H181" s="111"/>
      <c r="I181" s="4" t="s">
        <v>35</v>
      </c>
      <c r="J181" s="87"/>
      <c r="K181" s="101">
        <v>53</v>
      </c>
      <c r="L181" s="102">
        <f>K181*J181</f>
        <v>0</v>
      </c>
      <c r="M181" s="103"/>
      <c r="N181" s="101"/>
      <c r="O181" s="102">
        <f>(N181+M181+L181)</f>
        <v>0</v>
      </c>
      <c r="P181" s="47">
        <f>O181*G181</f>
        <v>0</v>
      </c>
    </row>
    <row r="182" spans="2:16" s="38" customFormat="1" ht="15" customHeight="1" x14ac:dyDescent="0.3">
      <c r="B182" s="39" t="str">
        <f>IF(TRIM(G182)&lt;&gt;"",COUNTA($G$66:G182)&amp;"","")</f>
        <v/>
      </c>
      <c r="C182" s="245" t="s">
        <v>174</v>
      </c>
      <c r="D182" s="245"/>
      <c r="E182" s="245"/>
      <c r="F182" s="123" t="s">
        <v>175</v>
      </c>
      <c r="G182" s="155"/>
      <c r="H182" s="148"/>
      <c r="I182" s="148"/>
      <c r="J182" s="104"/>
      <c r="K182" s="101"/>
      <c r="L182" s="102"/>
      <c r="M182" s="103"/>
      <c r="N182" s="101"/>
      <c r="O182" s="102"/>
      <c r="P182" s="156"/>
    </row>
    <row r="183" spans="2:16" s="38" customFormat="1" x14ac:dyDescent="0.3">
      <c r="B183" s="39" t="str">
        <f>IF(TRIM(G183)&lt;&gt;"",COUNTA($G$66:G183)&amp;"","")</f>
        <v>81</v>
      </c>
      <c r="C183" s="247"/>
      <c r="D183" s="247"/>
      <c r="E183" s="247"/>
      <c r="F183" s="157" t="s">
        <v>42</v>
      </c>
      <c r="G183" s="158">
        <v>145480</v>
      </c>
      <c r="H183" s="159"/>
      <c r="I183" s="159" t="s">
        <v>44</v>
      </c>
      <c r="J183" s="104"/>
      <c r="K183" s="101">
        <v>53</v>
      </c>
      <c r="L183" s="102">
        <f>K183*J183</f>
        <v>0</v>
      </c>
      <c r="M183" s="103"/>
      <c r="N183" s="101"/>
      <c r="O183" s="102">
        <f>(N183+M183+L183)</f>
        <v>0</v>
      </c>
      <c r="P183" s="47">
        <f>O183*G183</f>
        <v>0</v>
      </c>
    </row>
    <row r="184" spans="2:16" s="38" customFormat="1" x14ac:dyDescent="0.3">
      <c r="B184" s="39" t="str">
        <f>IF(TRIM(G184)&lt;&gt;"",COUNTA($G$66:G184)&amp;"","")</f>
        <v>82</v>
      </c>
      <c r="C184" s="247"/>
      <c r="D184" s="247"/>
      <c r="E184" s="247"/>
      <c r="F184" s="157" t="s">
        <v>176</v>
      </c>
      <c r="G184" s="158">
        <v>126505</v>
      </c>
      <c r="H184" s="159"/>
      <c r="I184" s="159" t="s">
        <v>35</v>
      </c>
      <c r="J184" s="87"/>
      <c r="K184" s="101">
        <v>53</v>
      </c>
      <c r="L184" s="102">
        <f>K184*J184</f>
        <v>0</v>
      </c>
      <c r="M184" s="103"/>
      <c r="N184" s="101"/>
      <c r="O184" s="102">
        <f>(N184+M184+L184)</f>
        <v>0</v>
      </c>
      <c r="P184" s="47">
        <f>O184*G184</f>
        <v>0</v>
      </c>
    </row>
    <row r="185" spans="2:16" s="38" customFormat="1" ht="14.4" thickBot="1" x14ac:dyDescent="0.35">
      <c r="B185" s="39" t="str">
        <f>IF(TRIM(G185)&lt;&gt;"",COUNTA($G$66:G185)&amp;"","")</f>
        <v/>
      </c>
      <c r="C185" s="111"/>
      <c r="D185" s="111"/>
      <c r="E185" s="111"/>
      <c r="F185" s="17" t="s">
        <v>8</v>
      </c>
      <c r="G185" s="35"/>
      <c r="H185" s="26"/>
      <c r="I185" s="26"/>
      <c r="J185" s="37"/>
      <c r="K185" s="37"/>
      <c r="L185" s="19"/>
      <c r="M185" s="70"/>
      <c r="N185" s="37"/>
      <c r="O185" s="19"/>
      <c r="P185" s="48">
        <f>SUM(P172:P184)</f>
        <v>0</v>
      </c>
    </row>
    <row r="186" spans="2:16" s="38" customFormat="1" x14ac:dyDescent="0.3">
      <c r="B186" s="39" t="str">
        <f>IF(TRIM(G186)&lt;&gt;"",COUNTA($G$66:G186)&amp;"","")</f>
        <v/>
      </c>
      <c r="C186" s="111"/>
      <c r="D186" s="111"/>
      <c r="E186" s="111"/>
      <c r="F186" s="88"/>
      <c r="G186" s="126"/>
      <c r="H186" s="127"/>
      <c r="I186" s="127"/>
      <c r="J186" s="128"/>
      <c r="K186" s="128"/>
      <c r="L186" s="129"/>
      <c r="M186" s="130"/>
      <c r="N186" s="128"/>
      <c r="O186" s="129"/>
      <c r="P186" s="131"/>
    </row>
    <row r="187" spans="2:16" s="38" customFormat="1" x14ac:dyDescent="0.3">
      <c r="B187" s="39" t="str">
        <f>IF(TRIM(G187)&lt;&gt;"",COUNTA($G$66:G187)&amp;"","")</f>
        <v/>
      </c>
      <c r="C187" s="111"/>
      <c r="D187" s="111"/>
      <c r="E187" s="89"/>
      <c r="F187" s="88"/>
      <c r="G187" s="30"/>
      <c r="H187" s="4"/>
      <c r="I187" s="4"/>
      <c r="J187" s="6"/>
      <c r="K187" s="6"/>
      <c r="L187" s="132"/>
      <c r="M187" s="133"/>
      <c r="N187" s="6"/>
      <c r="O187" s="132"/>
      <c r="P187" s="134"/>
    </row>
    <row r="188" spans="2:16" s="38" customFormat="1" x14ac:dyDescent="0.3">
      <c r="B188" s="92" t="str">
        <f>IF(TRIM(G188)&lt;&gt;"",COUNTA($G$66:G188)&amp;"","")</f>
        <v/>
      </c>
      <c r="C188" s="91"/>
      <c r="D188" s="91"/>
      <c r="E188" s="89">
        <v>50000</v>
      </c>
      <c r="F188" s="3" t="s">
        <v>57</v>
      </c>
      <c r="G188" s="90"/>
      <c r="H188" s="91"/>
      <c r="I188" s="91"/>
      <c r="J188" s="91"/>
      <c r="K188" s="91"/>
      <c r="L188" s="91"/>
      <c r="M188" s="231"/>
      <c r="N188" s="91"/>
      <c r="O188" s="91"/>
      <c r="P188" s="232"/>
    </row>
    <row r="189" spans="2:16" s="38" customFormat="1" x14ac:dyDescent="0.3">
      <c r="B189" s="92" t="str">
        <f>IF(TRIM(G189)&lt;&gt;"",COUNTA($G$66:G189)&amp;"","")</f>
        <v/>
      </c>
      <c r="C189" s="91"/>
      <c r="D189" s="93"/>
      <c r="E189" s="89">
        <v>51200</v>
      </c>
      <c r="F189" s="23" t="s">
        <v>58</v>
      </c>
      <c r="G189" s="90"/>
      <c r="H189" s="91"/>
      <c r="I189" s="91"/>
      <c r="J189" s="91"/>
      <c r="K189" s="91"/>
      <c r="L189" s="91"/>
      <c r="M189" s="231"/>
      <c r="N189" s="91"/>
      <c r="O189" s="91"/>
      <c r="P189" s="232"/>
    </row>
    <row r="190" spans="2:16" s="38" customFormat="1" x14ac:dyDescent="0.3">
      <c r="B190" s="42" t="str">
        <f>IF(TRIM(G190)&lt;&gt;"",COUNTA($G$66:G190)&amp;"","")</f>
        <v>83</v>
      </c>
      <c r="C190" s="245" t="s">
        <v>166</v>
      </c>
      <c r="D190" s="245"/>
      <c r="E190" s="245"/>
      <c r="F190" s="44" t="s">
        <v>177</v>
      </c>
      <c r="G190" s="4">
        <v>310</v>
      </c>
      <c r="H190" s="4"/>
      <c r="I190" s="4" t="s">
        <v>35</v>
      </c>
      <c r="J190" s="104"/>
      <c r="K190" s="102">
        <v>55</v>
      </c>
      <c r="L190" s="102">
        <f t="shared" ref="L190" si="126">J190*K190</f>
        <v>0</v>
      </c>
      <c r="M190" s="103"/>
      <c r="N190" s="105"/>
      <c r="O190" s="102">
        <f t="shared" ref="O190" si="127">L190+M190+N190</f>
        <v>0</v>
      </c>
      <c r="P190" s="47">
        <f t="shared" ref="P190" si="128">G190*O190</f>
        <v>0</v>
      </c>
    </row>
    <row r="191" spans="2:16" s="38" customFormat="1" x14ac:dyDescent="0.3">
      <c r="B191" s="117" t="str">
        <f>IF(TRIM(G191)&lt;&gt;"",COUNTA($G$66:G191)&amp;"","")</f>
        <v>84</v>
      </c>
      <c r="C191" s="247"/>
      <c r="D191" s="247"/>
      <c r="E191" s="247"/>
      <c r="F191" s="44" t="s">
        <v>155</v>
      </c>
      <c r="G191" s="4">
        <v>2030</v>
      </c>
      <c r="H191" s="4"/>
      <c r="I191" s="4" t="s">
        <v>44</v>
      </c>
      <c r="J191" s="87"/>
      <c r="K191" s="102">
        <v>55</v>
      </c>
      <c r="L191" s="102">
        <f t="shared" ref="L191" si="129">K191*J191</f>
        <v>0</v>
      </c>
      <c r="M191" s="103"/>
      <c r="N191" s="101"/>
      <c r="O191" s="102">
        <f t="shared" ref="O191" si="130">N191+M191+L191</f>
        <v>0</v>
      </c>
      <c r="P191" s="47">
        <f t="shared" ref="P191" si="131">O191*G191</f>
        <v>0</v>
      </c>
    </row>
    <row r="192" spans="2:16" s="38" customFormat="1" x14ac:dyDescent="0.3">
      <c r="B192" s="117" t="str">
        <f>IF(TRIM(G192)&lt;&gt;"",COUNTA($G$66:G192)&amp;"","")</f>
        <v>85</v>
      </c>
      <c r="C192" s="247"/>
      <c r="D192" s="247"/>
      <c r="E192" s="247"/>
      <c r="F192" s="44" t="s">
        <v>157</v>
      </c>
      <c r="G192" s="4">
        <v>2929</v>
      </c>
      <c r="H192" s="4"/>
      <c r="I192" s="4" t="s">
        <v>44</v>
      </c>
      <c r="J192" s="87"/>
      <c r="K192" s="102">
        <v>55</v>
      </c>
      <c r="L192" s="102">
        <f t="shared" ref="L192:L195" si="132">K192*J192</f>
        <v>0</v>
      </c>
      <c r="M192" s="103"/>
      <c r="N192" s="101"/>
      <c r="O192" s="102">
        <f t="shared" ref="O192:O195" si="133">N192+M192+L192</f>
        <v>0</v>
      </c>
      <c r="P192" s="47">
        <f t="shared" ref="P192:P195" si="134">O192*G192</f>
        <v>0</v>
      </c>
    </row>
    <row r="193" spans="2:16" s="38" customFormat="1" x14ac:dyDescent="0.3">
      <c r="B193" s="117" t="str">
        <f>IF(TRIM(G193)&lt;&gt;"",COUNTA($G$66:G193)&amp;"","")</f>
        <v>86</v>
      </c>
      <c r="C193" s="247"/>
      <c r="D193" s="247"/>
      <c r="E193" s="247"/>
      <c r="F193" s="44" t="s">
        <v>156</v>
      </c>
      <c r="G193" s="4">
        <v>4397</v>
      </c>
      <c r="H193" s="4"/>
      <c r="I193" s="4" t="s">
        <v>44</v>
      </c>
      <c r="J193" s="87"/>
      <c r="K193" s="102">
        <v>55</v>
      </c>
      <c r="L193" s="102">
        <f t="shared" si="132"/>
        <v>0</v>
      </c>
      <c r="M193" s="103"/>
      <c r="N193" s="101"/>
      <c r="O193" s="102">
        <f t="shared" si="133"/>
        <v>0</v>
      </c>
      <c r="P193" s="47">
        <f t="shared" si="134"/>
        <v>0</v>
      </c>
    </row>
    <row r="194" spans="2:16" s="38" customFormat="1" x14ac:dyDescent="0.3">
      <c r="B194" s="117" t="str">
        <f>IF(TRIM(G194)&lt;&gt;"",COUNTA($G$66:G194)&amp;"","")</f>
        <v>87</v>
      </c>
      <c r="C194" s="247"/>
      <c r="D194" s="247"/>
      <c r="E194" s="247"/>
      <c r="F194" s="44" t="s">
        <v>124</v>
      </c>
      <c r="G194" s="4">
        <v>504</v>
      </c>
      <c r="H194" s="4"/>
      <c r="I194" s="4" t="s">
        <v>44</v>
      </c>
      <c r="J194" s="87"/>
      <c r="K194" s="102">
        <v>55</v>
      </c>
      <c r="L194" s="102">
        <f t="shared" si="132"/>
        <v>0</v>
      </c>
      <c r="M194" s="103"/>
      <c r="N194" s="101"/>
      <c r="O194" s="102">
        <f t="shared" si="133"/>
        <v>0</v>
      </c>
      <c r="P194" s="47">
        <f t="shared" si="134"/>
        <v>0</v>
      </c>
    </row>
    <row r="195" spans="2:16" s="38" customFormat="1" x14ac:dyDescent="0.3">
      <c r="B195" s="117" t="str">
        <f>IF(TRIM(G195)&lt;&gt;"",COUNTA($G$66:G195)&amp;"","")</f>
        <v>88</v>
      </c>
      <c r="C195" s="246"/>
      <c r="D195" s="246"/>
      <c r="E195" s="246"/>
      <c r="F195" s="44" t="s">
        <v>125</v>
      </c>
      <c r="G195" s="4">
        <v>8785</v>
      </c>
      <c r="H195" s="4"/>
      <c r="I195" s="4" t="s">
        <v>44</v>
      </c>
      <c r="J195" s="87"/>
      <c r="K195" s="102">
        <v>55</v>
      </c>
      <c r="L195" s="102">
        <f t="shared" si="132"/>
        <v>0</v>
      </c>
      <c r="M195" s="103"/>
      <c r="N195" s="101"/>
      <c r="O195" s="102">
        <f t="shared" si="133"/>
        <v>0</v>
      </c>
      <c r="P195" s="47">
        <f t="shared" si="134"/>
        <v>0</v>
      </c>
    </row>
    <row r="196" spans="2:16" s="38" customFormat="1" x14ac:dyDescent="0.3">
      <c r="B196" s="92" t="str">
        <f>IF(TRIM(G196)&lt;&gt;"",COUNTA($G$66:G196)&amp;"","")</f>
        <v/>
      </c>
      <c r="C196" s="91"/>
      <c r="D196" s="93"/>
      <c r="E196" s="89">
        <v>55000</v>
      </c>
      <c r="F196" s="23" t="s">
        <v>59</v>
      </c>
      <c r="G196" s="90"/>
      <c r="H196" s="91"/>
      <c r="I196" s="91"/>
      <c r="J196" s="91"/>
      <c r="K196" s="91"/>
      <c r="L196" s="91"/>
      <c r="M196" s="231"/>
      <c r="N196" s="91"/>
      <c r="O196" s="91"/>
      <c r="P196" s="232"/>
    </row>
    <row r="197" spans="2:16" s="38" customFormat="1" x14ac:dyDescent="0.3">
      <c r="B197" s="39" t="str">
        <f>IF(TRIM(G197)&lt;&gt;"",COUNTA($G$66:G197)&amp;"","")</f>
        <v>89</v>
      </c>
      <c r="C197" s="245" t="s">
        <v>178</v>
      </c>
      <c r="D197" s="245"/>
      <c r="E197" s="245"/>
      <c r="F197" s="44" t="s">
        <v>179</v>
      </c>
      <c r="G197" s="111">
        <v>292</v>
      </c>
      <c r="H197" s="111"/>
      <c r="I197" s="111" t="s">
        <v>36</v>
      </c>
      <c r="J197" s="104"/>
      <c r="K197" s="102">
        <v>55</v>
      </c>
      <c r="L197" s="102">
        <f t="shared" ref="L197" si="135">J197*K197</f>
        <v>0</v>
      </c>
      <c r="M197" s="103"/>
      <c r="N197" s="105"/>
      <c r="O197" s="102">
        <f t="shared" ref="O197" si="136">L197+M197+N197</f>
        <v>0</v>
      </c>
      <c r="P197" s="47">
        <f t="shared" ref="P197" si="137">G197*O197</f>
        <v>0</v>
      </c>
    </row>
    <row r="198" spans="2:16" s="38" customFormat="1" x14ac:dyDescent="0.3">
      <c r="B198" s="160" t="str">
        <f>IF(TRIM(G198)&lt;&gt;"",COUNTA($G$66:G198)&amp;"","")</f>
        <v>90</v>
      </c>
      <c r="C198" s="246"/>
      <c r="D198" s="246"/>
      <c r="E198" s="246"/>
      <c r="F198" s="44" t="s">
        <v>126</v>
      </c>
      <c r="G198" s="4">
        <v>1</v>
      </c>
      <c r="H198" s="4"/>
      <c r="I198" s="4" t="s">
        <v>5</v>
      </c>
      <c r="J198" s="87"/>
      <c r="K198" s="102"/>
      <c r="L198" s="102"/>
      <c r="M198" s="103"/>
      <c r="N198" s="101"/>
      <c r="O198" s="102"/>
      <c r="P198" s="47"/>
    </row>
    <row r="199" spans="2:16" s="38" customFormat="1" x14ac:dyDescent="0.3">
      <c r="B199" s="92" t="str">
        <f>IF(TRIM(G199)&lt;&gt;"",COUNTA($G$66:G199)&amp;"","")</f>
        <v/>
      </c>
      <c r="C199" s="91"/>
      <c r="D199" s="93"/>
      <c r="E199" s="89">
        <v>5511300</v>
      </c>
      <c r="F199" s="23" t="s">
        <v>180</v>
      </c>
      <c r="G199" s="90"/>
      <c r="H199" s="91"/>
      <c r="I199" s="91"/>
      <c r="J199" s="91"/>
      <c r="K199" s="91"/>
      <c r="L199" s="91"/>
      <c r="M199" s="231"/>
      <c r="N199" s="91"/>
      <c r="O199" s="91"/>
      <c r="P199" s="232"/>
    </row>
    <row r="200" spans="2:16" s="38" customFormat="1" x14ac:dyDescent="0.3">
      <c r="B200" s="39" t="str">
        <f>IF(TRIM(G200)&lt;&gt;"",COUNTA($G$66:G200)&amp;"","")</f>
        <v>91</v>
      </c>
      <c r="C200" s="245" t="s">
        <v>178</v>
      </c>
      <c r="D200" s="245"/>
      <c r="E200" s="245"/>
      <c r="F200" s="44" t="s">
        <v>181</v>
      </c>
      <c r="G200" s="111">
        <v>905</v>
      </c>
      <c r="H200" s="111"/>
      <c r="I200" s="111" t="s">
        <v>36</v>
      </c>
      <c r="J200" s="104"/>
      <c r="K200" s="102">
        <v>55</v>
      </c>
      <c r="L200" s="102">
        <f t="shared" ref="L200" si="138">J200*K200</f>
        <v>0</v>
      </c>
      <c r="M200" s="103"/>
      <c r="N200" s="105"/>
      <c r="O200" s="102">
        <f t="shared" ref="O200" si="139">L200+M200+N200</f>
        <v>0</v>
      </c>
      <c r="P200" s="47">
        <f t="shared" ref="P200" si="140">G200*O200</f>
        <v>0</v>
      </c>
    </row>
    <row r="201" spans="2:16" s="38" customFormat="1" x14ac:dyDescent="0.3">
      <c r="B201" s="39" t="str">
        <f>IF(TRIM(G201)&lt;&gt;"",COUNTA($G$66:G201)&amp;"","")</f>
        <v>92</v>
      </c>
      <c r="C201" s="247"/>
      <c r="D201" s="247"/>
      <c r="E201" s="247"/>
      <c r="F201" s="88" t="s">
        <v>182</v>
      </c>
      <c r="G201" s="161">
        <v>530</v>
      </c>
      <c r="H201" s="4"/>
      <c r="I201" s="4" t="s">
        <v>36</v>
      </c>
      <c r="J201" s="104"/>
      <c r="K201" s="102">
        <v>55</v>
      </c>
      <c r="L201" s="102">
        <f t="shared" ref="L201:L202" si="141">J201*K201</f>
        <v>0</v>
      </c>
      <c r="M201" s="103"/>
      <c r="N201" s="105"/>
      <c r="O201" s="102">
        <f t="shared" ref="O201:O202" si="142">L201+M201+N201</f>
        <v>0</v>
      </c>
      <c r="P201" s="47">
        <f t="shared" ref="P201:P202" si="143">G201*O201</f>
        <v>0</v>
      </c>
    </row>
    <row r="202" spans="2:16" s="38" customFormat="1" x14ac:dyDescent="0.3">
      <c r="B202" s="39" t="str">
        <f>IF(TRIM(G202)&lt;&gt;"",COUNTA($G$66:G202)&amp;"","")</f>
        <v>93</v>
      </c>
      <c r="C202" s="247"/>
      <c r="D202" s="247"/>
      <c r="E202" s="247"/>
      <c r="F202" s="88" t="s">
        <v>183</v>
      </c>
      <c r="G202" s="161">
        <v>3415.9400000000005</v>
      </c>
      <c r="H202" s="4"/>
      <c r="I202" s="4" t="s">
        <v>36</v>
      </c>
      <c r="J202" s="104"/>
      <c r="K202" s="102">
        <v>55</v>
      </c>
      <c r="L202" s="102">
        <f t="shared" si="141"/>
        <v>0</v>
      </c>
      <c r="M202" s="103"/>
      <c r="N202" s="105"/>
      <c r="O202" s="102">
        <f t="shared" si="142"/>
        <v>0</v>
      </c>
      <c r="P202" s="47">
        <f t="shared" si="143"/>
        <v>0</v>
      </c>
    </row>
    <row r="203" spans="2:16" s="38" customFormat="1" x14ac:dyDescent="0.3">
      <c r="B203" s="160" t="str">
        <f>IF(TRIM(G203)&lt;&gt;"",COUNTA($G$66:G203)&amp;"","")</f>
        <v>94</v>
      </c>
      <c r="C203" s="246"/>
      <c r="D203" s="246"/>
      <c r="E203" s="246"/>
      <c r="F203" s="44" t="s">
        <v>184</v>
      </c>
      <c r="G203" s="111">
        <v>2815</v>
      </c>
      <c r="H203" s="111"/>
      <c r="I203" s="111" t="s">
        <v>35</v>
      </c>
      <c r="J203" s="104"/>
      <c r="K203" s="102">
        <v>55</v>
      </c>
      <c r="L203" s="103">
        <f t="shared" ref="L203" si="144">K203*J203</f>
        <v>0</v>
      </c>
      <c r="M203" s="103"/>
      <c r="N203" s="105"/>
      <c r="O203" s="102">
        <f>(N203+M203+L203)</f>
        <v>0</v>
      </c>
      <c r="P203" s="47">
        <f t="shared" ref="P203" si="145">O203*G203</f>
        <v>0</v>
      </c>
    </row>
    <row r="204" spans="2:16" s="38" customFormat="1" x14ac:dyDescent="0.3">
      <c r="B204" s="92" t="str">
        <f>IF(TRIM(G204)&lt;&gt;"",COUNTA($G$66:G204)&amp;"","")</f>
        <v/>
      </c>
      <c r="C204" s="91"/>
      <c r="D204" s="93"/>
      <c r="E204" s="89">
        <v>5511320</v>
      </c>
      <c r="F204" s="23" t="s">
        <v>185</v>
      </c>
      <c r="G204" s="90"/>
      <c r="H204" s="91"/>
      <c r="I204" s="91"/>
      <c r="J204" s="91"/>
      <c r="K204" s="91"/>
      <c r="L204" s="91"/>
      <c r="M204" s="231"/>
      <c r="N204" s="91"/>
      <c r="O204" s="91"/>
      <c r="P204" s="232"/>
    </row>
    <row r="205" spans="2:16" s="38" customFormat="1" x14ac:dyDescent="0.3">
      <c r="B205" s="39" t="str">
        <f>IF(TRIM(G205)&lt;&gt;"",COUNTA($G$66:G205)&amp;"","")</f>
        <v>95</v>
      </c>
      <c r="C205" s="110" t="s">
        <v>178</v>
      </c>
      <c r="D205" s="110"/>
      <c r="E205" s="110"/>
      <c r="F205" s="44" t="s">
        <v>185</v>
      </c>
      <c r="G205" s="111">
        <v>700</v>
      </c>
      <c r="H205" s="111"/>
      <c r="I205" s="111" t="s">
        <v>36</v>
      </c>
      <c r="J205" s="104"/>
      <c r="K205" s="101">
        <v>53</v>
      </c>
      <c r="L205" s="102">
        <f t="shared" ref="L205" si="146">J205*K205</f>
        <v>0</v>
      </c>
      <c r="M205" s="103"/>
      <c r="N205" s="105"/>
      <c r="O205" s="102">
        <f t="shared" ref="O205" si="147">L205+M205+N205</f>
        <v>0</v>
      </c>
      <c r="P205" s="47">
        <f t="shared" ref="P205" si="148">G205*O205</f>
        <v>0</v>
      </c>
    </row>
    <row r="206" spans="2:16" s="38" customFormat="1" x14ac:dyDescent="0.3">
      <c r="B206" s="92" t="str">
        <f>IF(TRIM(G206)&lt;&gt;"",COUNTA($G$66:G206)&amp;"","")</f>
        <v/>
      </c>
      <c r="C206" s="91"/>
      <c r="D206" s="93"/>
      <c r="E206" s="89">
        <v>5581310</v>
      </c>
      <c r="F206" s="23" t="s">
        <v>186</v>
      </c>
      <c r="G206" s="90"/>
      <c r="H206" s="91"/>
      <c r="I206" s="91"/>
      <c r="J206" s="91"/>
      <c r="K206" s="91"/>
      <c r="L206" s="91"/>
      <c r="M206" s="231"/>
      <c r="N206" s="91"/>
      <c r="O206" s="91"/>
      <c r="P206" s="232"/>
    </row>
    <row r="207" spans="2:16" s="38" customFormat="1" x14ac:dyDescent="0.3">
      <c r="B207" s="160" t="str">
        <f>IF(TRIM(G207)&lt;&gt;"",COUNTA($G$66:G207)&amp;"","")</f>
        <v>96</v>
      </c>
      <c r="C207" s="148"/>
      <c r="D207" s="148"/>
      <c r="E207" s="148"/>
      <c r="F207" s="44" t="s">
        <v>187</v>
      </c>
      <c r="G207" s="111">
        <v>1082</v>
      </c>
      <c r="H207" s="111"/>
      <c r="I207" s="111" t="s">
        <v>36</v>
      </c>
      <c r="J207" s="104"/>
      <c r="K207" s="101">
        <v>53</v>
      </c>
      <c r="L207" s="102">
        <f t="shared" ref="L207" si="149">J207*K207</f>
        <v>0</v>
      </c>
      <c r="M207" s="103"/>
      <c r="N207" s="105"/>
      <c r="O207" s="102">
        <f t="shared" ref="O207" si="150">L207+M207+N207</f>
        <v>0</v>
      </c>
      <c r="P207" s="47">
        <f t="shared" ref="P207" si="151">G207*O207</f>
        <v>0</v>
      </c>
    </row>
    <row r="208" spans="2:16" s="24" customFormat="1" ht="14.4" thickBot="1" x14ac:dyDescent="0.35">
      <c r="B208" s="42" t="str">
        <f>IF(TRIM(G208)&lt;&gt;"",COUNTA($G$66:G208)&amp;"","")</f>
        <v/>
      </c>
      <c r="C208" s="111"/>
      <c r="D208" s="111"/>
      <c r="E208" s="111"/>
      <c r="F208" s="17" t="s">
        <v>8</v>
      </c>
      <c r="G208" s="35"/>
      <c r="H208" s="26"/>
      <c r="I208" s="26"/>
      <c r="J208" s="37"/>
      <c r="K208" s="37"/>
      <c r="L208" s="19"/>
      <c r="M208" s="70"/>
      <c r="N208" s="37"/>
      <c r="O208" s="19"/>
      <c r="P208" s="48">
        <f>SUM(P190:P207)</f>
        <v>0</v>
      </c>
    </row>
    <row r="209" spans="2:16" s="38" customFormat="1" x14ac:dyDescent="0.3">
      <c r="B209" s="42" t="str">
        <f>IF(TRIM(G209)&lt;&gt;"",COUNTA($G$66:G209)&amp;"","")</f>
        <v/>
      </c>
      <c r="C209" s="111"/>
      <c r="D209" s="111"/>
      <c r="E209" s="111"/>
      <c r="F209" s="120"/>
      <c r="G209" s="30"/>
      <c r="H209" s="4"/>
      <c r="I209" s="4"/>
      <c r="J209" s="6"/>
      <c r="K209" s="6"/>
      <c r="L209" s="119"/>
      <c r="M209" s="121"/>
      <c r="N209" s="6"/>
      <c r="O209" s="119"/>
      <c r="P209" s="122"/>
    </row>
    <row r="210" spans="2:16" s="38" customFormat="1" x14ac:dyDescent="0.3">
      <c r="B210" s="42" t="str">
        <f>IF(TRIM(G210)&lt;&gt;"",COUNTA($G$66:G210)&amp;"","")</f>
        <v/>
      </c>
      <c r="C210" s="111"/>
      <c r="D210" s="111"/>
      <c r="E210" s="111"/>
      <c r="F210" s="120"/>
      <c r="G210" s="30"/>
      <c r="H210" s="4"/>
      <c r="I210" s="4"/>
      <c r="J210" s="6"/>
      <c r="K210" s="6"/>
      <c r="L210" s="119"/>
      <c r="M210" s="121"/>
      <c r="N210" s="6"/>
      <c r="O210" s="119"/>
      <c r="P210" s="122"/>
    </row>
    <row r="211" spans="2:16" s="38" customFormat="1" x14ac:dyDescent="0.3">
      <c r="B211" s="92" t="str">
        <f>IF(TRIM(G211)&lt;&gt;"",COUNTA($G$66:G211)&amp;"","")</f>
        <v/>
      </c>
      <c r="C211" s="91"/>
      <c r="D211" s="91"/>
      <c r="E211" s="89">
        <v>60000</v>
      </c>
      <c r="F211" s="3" t="s">
        <v>38</v>
      </c>
      <c r="G211" s="90"/>
      <c r="H211" s="91"/>
      <c r="I211" s="91"/>
      <c r="J211" s="91"/>
      <c r="K211" s="91"/>
      <c r="L211" s="91"/>
      <c r="M211" s="231"/>
      <c r="N211" s="91"/>
      <c r="O211" s="91"/>
      <c r="P211" s="232"/>
    </row>
    <row r="212" spans="2:16" s="24" customFormat="1" x14ac:dyDescent="0.3">
      <c r="B212" s="92" t="str">
        <f>IF(TRIM(G212)&lt;&gt;"",COUNTA($G$66:G212)&amp;"","")</f>
        <v/>
      </c>
      <c r="C212" s="91"/>
      <c r="D212" s="93"/>
      <c r="E212" s="89">
        <v>61053</v>
      </c>
      <c r="F212" s="23" t="s">
        <v>39</v>
      </c>
      <c r="G212" s="90"/>
      <c r="H212" s="91"/>
      <c r="I212" s="91"/>
      <c r="J212" s="91"/>
      <c r="K212" s="91"/>
      <c r="L212" s="91"/>
      <c r="M212" s="231"/>
      <c r="N212" s="91"/>
      <c r="O212" s="91"/>
      <c r="P212" s="232"/>
    </row>
    <row r="213" spans="2:16" s="38" customFormat="1" x14ac:dyDescent="0.3">
      <c r="B213" s="39" t="str">
        <f>IF(TRIM(G213)&lt;&gt;"",COUNTA($G$66:G213)&amp;"","")</f>
        <v>97</v>
      </c>
      <c r="C213" s="247" t="s">
        <v>167</v>
      </c>
      <c r="D213" s="272"/>
      <c r="E213" s="272"/>
      <c r="F213" s="88" t="s">
        <v>119</v>
      </c>
      <c r="G213" s="30">
        <v>2720</v>
      </c>
      <c r="H213" s="4"/>
      <c r="I213" s="4" t="s">
        <v>36</v>
      </c>
      <c r="J213" s="100"/>
      <c r="K213" s="101">
        <v>53</v>
      </c>
      <c r="L213" s="102">
        <f t="shared" ref="L213" si="152">K213*J213</f>
        <v>0</v>
      </c>
      <c r="M213" s="103"/>
      <c r="N213" s="101"/>
      <c r="O213" s="102">
        <f t="shared" ref="O213" si="153">N213+M213+L213</f>
        <v>0</v>
      </c>
      <c r="P213" s="47">
        <f t="shared" ref="P213" si="154">O213*G213</f>
        <v>0</v>
      </c>
    </row>
    <row r="214" spans="2:16" s="38" customFormat="1" x14ac:dyDescent="0.3">
      <c r="B214" s="39" t="str">
        <f>IF(TRIM(G214)&lt;&gt;"",COUNTA($G$66:G214)&amp;"","")</f>
        <v>98</v>
      </c>
      <c r="C214" s="272"/>
      <c r="D214" s="272"/>
      <c r="E214" s="272"/>
      <c r="F214" s="88" t="s">
        <v>120</v>
      </c>
      <c r="G214" s="30">
        <v>3140</v>
      </c>
      <c r="H214" s="4"/>
      <c r="I214" s="4" t="s">
        <v>36</v>
      </c>
      <c r="J214" s="100"/>
      <c r="K214" s="101">
        <v>53</v>
      </c>
      <c r="L214" s="102">
        <f t="shared" ref="L214" si="155">K214*J214</f>
        <v>0</v>
      </c>
      <c r="M214" s="103"/>
      <c r="N214" s="101"/>
      <c r="O214" s="102">
        <f t="shared" ref="O214" si="156">N214+M214+L214</f>
        <v>0</v>
      </c>
      <c r="P214" s="47">
        <f t="shared" ref="P214" si="157">O214*G214</f>
        <v>0</v>
      </c>
    </row>
    <row r="215" spans="2:16" s="38" customFormat="1" x14ac:dyDescent="0.3">
      <c r="B215" s="39" t="str">
        <f>IF(TRIM(G215)&lt;&gt;"",COUNTA($G$66:G215)&amp;"","")</f>
        <v>99</v>
      </c>
      <c r="C215" s="272"/>
      <c r="D215" s="272"/>
      <c r="E215" s="272"/>
      <c r="F215" s="88" t="s">
        <v>121</v>
      </c>
      <c r="G215" s="30">
        <v>1620</v>
      </c>
      <c r="H215" s="4"/>
      <c r="I215" s="4" t="s">
        <v>36</v>
      </c>
      <c r="J215" s="100"/>
      <c r="K215" s="101">
        <v>53</v>
      </c>
      <c r="L215" s="102">
        <f t="shared" ref="L215" si="158">K215*J215</f>
        <v>0</v>
      </c>
      <c r="M215" s="103"/>
      <c r="N215" s="101"/>
      <c r="O215" s="102">
        <f t="shared" ref="O215" si="159">N215+M215+L215</f>
        <v>0</v>
      </c>
      <c r="P215" s="47">
        <f t="shared" ref="P215" si="160">O215*G215</f>
        <v>0</v>
      </c>
    </row>
    <row r="216" spans="2:16" s="38" customFormat="1" x14ac:dyDescent="0.3">
      <c r="B216" s="39" t="str">
        <f>IF(TRIM(G216)&lt;&gt;"",COUNTA($G$66:G216)&amp;"","")</f>
        <v>100</v>
      </c>
      <c r="C216" s="272"/>
      <c r="D216" s="272"/>
      <c r="E216" s="272"/>
      <c r="F216" s="88" t="s">
        <v>122</v>
      </c>
      <c r="G216" s="30">
        <v>240</v>
      </c>
      <c r="H216" s="4"/>
      <c r="I216" s="4" t="s">
        <v>36</v>
      </c>
      <c r="J216" s="100"/>
      <c r="K216" s="101">
        <v>53</v>
      </c>
      <c r="L216" s="102">
        <f t="shared" ref="L216" si="161">K216*J216</f>
        <v>0</v>
      </c>
      <c r="M216" s="103"/>
      <c r="N216" s="101"/>
      <c r="O216" s="102">
        <f t="shared" ref="O216" si="162">N216+M216+L216</f>
        <v>0</v>
      </c>
      <c r="P216" s="47">
        <f t="shared" ref="P216" si="163">O216*G216</f>
        <v>0</v>
      </c>
    </row>
    <row r="217" spans="2:16" s="38" customFormat="1" x14ac:dyDescent="0.3">
      <c r="B217" s="39" t="str">
        <f>IF(TRIM(G217)&lt;&gt;"",COUNTA($G$66:G217)&amp;"","")</f>
        <v>101</v>
      </c>
      <c r="C217" s="272"/>
      <c r="D217" s="272"/>
      <c r="E217" s="272"/>
      <c r="F217" s="88" t="s">
        <v>123</v>
      </c>
      <c r="G217" s="30">
        <v>30</v>
      </c>
      <c r="H217" s="4"/>
      <c r="I217" s="4" t="s">
        <v>36</v>
      </c>
      <c r="J217" s="100"/>
      <c r="K217" s="101">
        <v>53</v>
      </c>
      <c r="L217" s="102">
        <f t="shared" ref="L217:L218" si="164">K217*J217</f>
        <v>0</v>
      </c>
      <c r="M217" s="103"/>
      <c r="N217" s="101"/>
      <c r="O217" s="102">
        <f t="shared" ref="O217:O218" si="165">N217+M217+L217</f>
        <v>0</v>
      </c>
      <c r="P217" s="47">
        <f t="shared" ref="P217:P218" si="166">O217*G217</f>
        <v>0</v>
      </c>
    </row>
    <row r="218" spans="2:16" s="38" customFormat="1" ht="15" customHeight="1" x14ac:dyDescent="0.3">
      <c r="B218" s="39" t="str">
        <f>IF(TRIM(G218)&lt;&gt;"",COUNTA($G$66:G218)&amp;"","")</f>
        <v>102</v>
      </c>
      <c r="C218" s="272"/>
      <c r="D218" s="272"/>
      <c r="E218" s="272"/>
      <c r="F218" s="44" t="s">
        <v>988</v>
      </c>
      <c r="G218" s="30">
        <v>19420</v>
      </c>
      <c r="H218" s="4"/>
      <c r="I218" s="4" t="s">
        <v>36</v>
      </c>
      <c r="J218" s="100"/>
      <c r="K218" s="101">
        <v>53</v>
      </c>
      <c r="L218" s="102">
        <f t="shared" si="164"/>
        <v>0</v>
      </c>
      <c r="M218" s="103"/>
      <c r="N218" s="101"/>
      <c r="O218" s="102">
        <f t="shared" si="165"/>
        <v>0</v>
      </c>
      <c r="P218" s="47">
        <f t="shared" si="166"/>
        <v>0</v>
      </c>
    </row>
    <row r="219" spans="2:16" s="38" customFormat="1" x14ac:dyDescent="0.3">
      <c r="B219" s="39" t="str">
        <f>IF(TRIM(G219)&lt;&gt;"",COUNTA($G$66:G219)&amp;"","")</f>
        <v>103</v>
      </c>
      <c r="C219" s="272"/>
      <c r="D219" s="272"/>
      <c r="E219" s="272"/>
      <c r="F219" s="88" t="s">
        <v>92</v>
      </c>
      <c r="G219" s="30">
        <v>105</v>
      </c>
      <c r="H219" s="4"/>
      <c r="I219" s="4" t="s">
        <v>36</v>
      </c>
      <c r="J219" s="100"/>
      <c r="K219" s="101">
        <v>53</v>
      </c>
      <c r="L219" s="102">
        <f t="shared" ref="L219:L220" si="167">K219*J219</f>
        <v>0</v>
      </c>
      <c r="M219" s="103"/>
      <c r="N219" s="101"/>
      <c r="O219" s="102">
        <f t="shared" ref="O219:O220" si="168">N219+M219+L219</f>
        <v>0</v>
      </c>
      <c r="P219" s="47">
        <f t="shared" ref="P219:P220" si="169">O219*G219</f>
        <v>0</v>
      </c>
    </row>
    <row r="220" spans="2:16" s="38" customFormat="1" x14ac:dyDescent="0.3">
      <c r="B220" s="39" t="str">
        <f>IF(TRIM(G220)&lt;&gt;"",COUNTA($G$66:G220)&amp;"","")</f>
        <v>104</v>
      </c>
      <c r="C220" s="272"/>
      <c r="D220" s="272"/>
      <c r="E220" s="272"/>
      <c r="F220" s="88" t="s">
        <v>93</v>
      </c>
      <c r="G220" s="30">
        <v>1050</v>
      </c>
      <c r="H220" s="4"/>
      <c r="I220" s="4" t="s">
        <v>36</v>
      </c>
      <c r="J220" s="100"/>
      <c r="K220" s="101">
        <v>53</v>
      </c>
      <c r="L220" s="102">
        <f t="shared" si="167"/>
        <v>0</v>
      </c>
      <c r="M220" s="103"/>
      <c r="N220" s="101"/>
      <c r="O220" s="102">
        <f t="shared" si="168"/>
        <v>0</v>
      </c>
      <c r="P220" s="47">
        <f t="shared" si="169"/>
        <v>0</v>
      </c>
    </row>
    <row r="221" spans="2:16" s="38" customFormat="1" x14ac:dyDescent="0.3">
      <c r="B221" s="39" t="str">
        <f>IF(TRIM(G221)&lt;&gt;"",COUNTA($G$66:G221)&amp;"","")</f>
        <v>105</v>
      </c>
      <c r="C221" s="272"/>
      <c r="D221" s="272"/>
      <c r="E221" s="272"/>
      <c r="F221" s="88" t="s">
        <v>94</v>
      </c>
      <c r="G221" s="30">
        <v>685</v>
      </c>
      <c r="H221" s="4"/>
      <c r="I221" s="4" t="s">
        <v>36</v>
      </c>
      <c r="J221" s="100"/>
      <c r="K221" s="101">
        <v>53</v>
      </c>
      <c r="L221" s="102">
        <f t="shared" ref="L221" si="170">K221*J221</f>
        <v>0</v>
      </c>
      <c r="M221" s="103"/>
      <c r="N221" s="101"/>
      <c r="O221" s="102">
        <f t="shared" ref="O221" si="171">N221+M221+L221</f>
        <v>0</v>
      </c>
      <c r="P221" s="47">
        <f t="shared" ref="P221" si="172">O221*G221</f>
        <v>0</v>
      </c>
    </row>
    <row r="222" spans="2:16" s="38" customFormat="1" x14ac:dyDescent="0.3">
      <c r="B222" s="39" t="str">
        <f>IF(TRIM(G222)&lt;&gt;"",COUNTA($G$66:G222)&amp;"","")</f>
        <v>106</v>
      </c>
      <c r="C222" s="272"/>
      <c r="D222" s="272"/>
      <c r="E222" s="272"/>
      <c r="F222" s="88" t="s">
        <v>95</v>
      </c>
      <c r="G222" s="30">
        <v>505</v>
      </c>
      <c r="H222" s="4"/>
      <c r="I222" s="4" t="s">
        <v>36</v>
      </c>
      <c r="J222" s="100"/>
      <c r="K222" s="101">
        <v>53</v>
      </c>
      <c r="L222" s="102">
        <f t="shared" ref="L222" si="173">K222*J222</f>
        <v>0</v>
      </c>
      <c r="M222" s="103"/>
      <c r="N222" s="101"/>
      <c r="O222" s="102">
        <f t="shared" ref="O222" si="174">N222+M222+L222</f>
        <v>0</v>
      </c>
      <c r="P222" s="47">
        <f t="shared" ref="P222" si="175">O222*G222</f>
        <v>0</v>
      </c>
    </row>
    <row r="223" spans="2:16" s="38" customFormat="1" x14ac:dyDescent="0.3">
      <c r="B223" s="39" t="str">
        <f>IF(TRIM(G223)&lt;&gt;"",COUNTA($G$66:G223)&amp;"","")</f>
        <v>107</v>
      </c>
      <c r="C223" s="272"/>
      <c r="D223" s="272"/>
      <c r="E223" s="272"/>
      <c r="F223" s="88" t="s">
        <v>46</v>
      </c>
      <c r="G223" s="30">
        <v>540</v>
      </c>
      <c r="H223" s="4"/>
      <c r="I223" s="4" t="s">
        <v>36</v>
      </c>
      <c r="J223" s="100"/>
      <c r="K223" s="101">
        <v>53</v>
      </c>
      <c r="L223" s="102">
        <f t="shared" ref="L223" si="176">K223*J223</f>
        <v>0</v>
      </c>
      <c r="M223" s="103"/>
      <c r="N223" s="101"/>
      <c r="O223" s="102">
        <f t="shared" ref="O223" si="177">N223+M223+L223</f>
        <v>0</v>
      </c>
      <c r="P223" s="47">
        <f t="shared" ref="P223" si="178">O223*G223</f>
        <v>0</v>
      </c>
    </row>
    <row r="224" spans="2:16" s="38" customFormat="1" x14ac:dyDescent="0.3">
      <c r="B224" s="39" t="str">
        <f>IF(TRIM(G224)&lt;&gt;"",COUNTA($G$66:G224)&amp;"","")</f>
        <v>108</v>
      </c>
      <c r="C224" s="272"/>
      <c r="D224" s="272"/>
      <c r="E224" s="272"/>
      <c r="F224" s="88" t="s">
        <v>81</v>
      </c>
      <c r="G224" s="30">
        <v>405</v>
      </c>
      <c r="H224" s="4"/>
      <c r="I224" s="4" t="s">
        <v>36</v>
      </c>
      <c r="J224" s="100"/>
      <c r="K224" s="101">
        <v>53</v>
      </c>
      <c r="L224" s="102">
        <f t="shared" ref="L224:L225" si="179">K224*J224</f>
        <v>0</v>
      </c>
      <c r="M224" s="103"/>
      <c r="N224" s="101"/>
      <c r="O224" s="102">
        <f t="shared" ref="O224:O225" si="180">N224+M224+L224</f>
        <v>0</v>
      </c>
      <c r="P224" s="47">
        <f t="shared" ref="P224:P225" si="181">O224*G224</f>
        <v>0</v>
      </c>
    </row>
    <row r="225" spans="2:16" s="38" customFormat="1" x14ac:dyDescent="0.3">
      <c r="B225" s="39" t="str">
        <f>IF(TRIM(G225)&lt;&gt;"",COUNTA($G$66:G225)&amp;"","")</f>
        <v>109</v>
      </c>
      <c r="C225" s="272"/>
      <c r="D225" s="272"/>
      <c r="E225" s="272"/>
      <c r="F225" s="88" t="s">
        <v>82</v>
      </c>
      <c r="G225" s="30">
        <v>545</v>
      </c>
      <c r="H225" s="4"/>
      <c r="I225" s="4" t="s">
        <v>36</v>
      </c>
      <c r="J225" s="100"/>
      <c r="K225" s="101">
        <v>53</v>
      </c>
      <c r="L225" s="102">
        <f t="shared" si="179"/>
        <v>0</v>
      </c>
      <c r="M225" s="103"/>
      <c r="N225" s="101"/>
      <c r="O225" s="102">
        <f t="shared" si="180"/>
        <v>0</v>
      </c>
      <c r="P225" s="47">
        <f t="shared" si="181"/>
        <v>0</v>
      </c>
    </row>
    <row r="226" spans="2:16" s="38" customFormat="1" x14ac:dyDescent="0.3">
      <c r="B226" s="39" t="str">
        <f>IF(TRIM(G226)&lt;&gt;"",COUNTA($G$66:G226)&amp;"","")</f>
        <v>110</v>
      </c>
      <c r="C226" s="272"/>
      <c r="D226" s="272"/>
      <c r="E226" s="272"/>
      <c r="F226" s="88" t="s">
        <v>83</v>
      </c>
      <c r="G226" s="30">
        <v>1025</v>
      </c>
      <c r="H226" s="4"/>
      <c r="I226" s="4" t="s">
        <v>36</v>
      </c>
      <c r="J226" s="100"/>
      <c r="K226" s="101">
        <v>53</v>
      </c>
      <c r="L226" s="102">
        <f t="shared" ref="L226" si="182">K226*J226</f>
        <v>0</v>
      </c>
      <c r="M226" s="103"/>
      <c r="N226" s="101"/>
      <c r="O226" s="102">
        <f t="shared" ref="O226" si="183">N226+M226+L226</f>
        <v>0</v>
      </c>
      <c r="P226" s="47">
        <f t="shared" ref="P226" si="184">O226*G226</f>
        <v>0</v>
      </c>
    </row>
    <row r="227" spans="2:16" s="38" customFormat="1" x14ac:dyDescent="0.3">
      <c r="B227" s="39" t="str">
        <f>IF(TRIM(G227)&lt;&gt;"",COUNTA($G$66:G227)&amp;"","")</f>
        <v>111</v>
      </c>
      <c r="C227" s="272"/>
      <c r="D227" s="272"/>
      <c r="E227" s="272"/>
      <c r="F227" s="88" t="s">
        <v>84</v>
      </c>
      <c r="G227" s="30">
        <v>90</v>
      </c>
      <c r="H227" s="4"/>
      <c r="I227" s="4" t="s">
        <v>36</v>
      </c>
      <c r="J227" s="100"/>
      <c r="K227" s="101">
        <v>53</v>
      </c>
      <c r="L227" s="102">
        <f t="shared" ref="L227" si="185">K227*J227</f>
        <v>0</v>
      </c>
      <c r="M227" s="103"/>
      <c r="N227" s="101"/>
      <c r="O227" s="102">
        <f t="shared" ref="O227" si="186">N227+M227+L227</f>
        <v>0</v>
      </c>
      <c r="P227" s="47">
        <f t="shared" ref="P227" si="187">O227*G227</f>
        <v>0</v>
      </c>
    </row>
    <row r="228" spans="2:16" s="38" customFormat="1" x14ac:dyDescent="0.3">
      <c r="B228" s="39" t="str">
        <f>IF(TRIM(G228)&lt;&gt;"",COUNTA($G$66:G228)&amp;"","")</f>
        <v>112</v>
      </c>
      <c r="C228" s="272"/>
      <c r="D228" s="272"/>
      <c r="E228" s="272"/>
      <c r="F228" s="88" t="s">
        <v>85</v>
      </c>
      <c r="G228" s="30">
        <v>190</v>
      </c>
      <c r="H228" s="4"/>
      <c r="I228" s="4" t="s">
        <v>36</v>
      </c>
      <c r="J228" s="100"/>
      <c r="K228" s="101">
        <v>53</v>
      </c>
      <c r="L228" s="102">
        <f t="shared" ref="L228" si="188">K228*J228</f>
        <v>0</v>
      </c>
      <c r="M228" s="103"/>
      <c r="N228" s="101"/>
      <c r="O228" s="102">
        <f t="shared" ref="O228" si="189">N228+M228+L228</f>
        <v>0</v>
      </c>
      <c r="P228" s="47">
        <f t="shared" ref="P228" si="190">O228*G228</f>
        <v>0</v>
      </c>
    </row>
    <row r="229" spans="2:16" s="38" customFormat="1" x14ac:dyDescent="0.3">
      <c r="B229" s="39" t="str">
        <f>IF(TRIM(G229)&lt;&gt;"",COUNTA($G$66:G229)&amp;"","")</f>
        <v>113</v>
      </c>
      <c r="C229" s="272"/>
      <c r="D229" s="272"/>
      <c r="E229" s="272"/>
      <c r="F229" s="88" t="s">
        <v>86</v>
      </c>
      <c r="G229" s="30">
        <v>165</v>
      </c>
      <c r="H229" s="4"/>
      <c r="I229" s="4" t="s">
        <v>36</v>
      </c>
      <c r="J229" s="100"/>
      <c r="K229" s="101">
        <v>53</v>
      </c>
      <c r="L229" s="102">
        <f t="shared" ref="L229" si="191">K229*J229</f>
        <v>0</v>
      </c>
      <c r="M229" s="103"/>
      <c r="N229" s="101"/>
      <c r="O229" s="102">
        <f t="shared" ref="O229" si="192">N229+M229+L229</f>
        <v>0</v>
      </c>
      <c r="P229" s="47">
        <f t="shared" ref="P229" si="193">O229*G229</f>
        <v>0</v>
      </c>
    </row>
    <row r="230" spans="2:16" s="38" customFormat="1" x14ac:dyDescent="0.3">
      <c r="B230" s="39" t="str">
        <f>IF(TRIM(G230)&lt;&gt;"",COUNTA($G$66:G230)&amp;"","")</f>
        <v>114</v>
      </c>
      <c r="C230" s="272"/>
      <c r="D230" s="272"/>
      <c r="E230" s="272"/>
      <c r="F230" s="88" t="s">
        <v>87</v>
      </c>
      <c r="G230" s="30">
        <v>610</v>
      </c>
      <c r="H230" s="4"/>
      <c r="I230" s="4" t="s">
        <v>36</v>
      </c>
      <c r="J230" s="100"/>
      <c r="K230" s="101">
        <v>53</v>
      </c>
      <c r="L230" s="102">
        <f t="shared" ref="L230:L234" si="194">K230*J230</f>
        <v>0</v>
      </c>
      <c r="M230" s="103"/>
      <c r="N230" s="101"/>
      <c r="O230" s="102">
        <f t="shared" ref="O230:O234" si="195">N230+M230+L230</f>
        <v>0</v>
      </c>
      <c r="P230" s="47">
        <f t="shared" ref="P230:P234" si="196">O230*G230</f>
        <v>0</v>
      </c>
    </row>
    <row r="231" spans="2:16" s="38" customFormat="1" x14ac:dyDescent="0.3">
      <c r="B231" s="39" t="str">
        <f>IF(TRIM(G231)&lt;&gt;"",COUNTA($G$66:G231)&amp;"","")</f>
        <v>115</v>
      </c>
      <c r="C231" s="272"/>
      <c r="D231" s="272"/>
      <c r="E231" s="272"/>
      <c r="F231" s="88" t="s">
        <v>88</v>
      </c>
      <c r="G231" s="30">
        <v>990</v>
      </c>
      <c r="H231" s="4"/>
      <c r="I231" s="4" t="s">
        <v>36</v>
      </c>
      <c r="J231" s="100"/>
      <c r="K231" s="101">
        <v>53</v>
      </c>
      <c r="L231" s="102">
        <f t="shared" si="194"/>
        <v>0</v>
      </c>
      <c r="M231" s="103"/>
      <c r="N231" s="101"/>
      <c r="O231" s="102">
        <f t="shared" si="195"/>
        <v>0</v>
      </c>
      <c r="P231" s="47">
        <f t="shared" si="196"/>
        <v>0</v>
      </c>
    </row>
    <row r="232" spans="2:16" s="38" customFormat="1" x14ac:dyDescent="0.3">
      <c r="B232" s="39" t="str">
        <f>IF(TRIM(G232)&lt;&gt;"",COUNTA($G$66:G232)&amp;"","")</f>
        <v>116</v>
      </c>
      <c r="C232" s="272"/>
      <c r="D232" s="272"/>
      <c r="E232" s="272"/>
      <c r="F232" s="88" t="s">
        <v>89</v>
      </c>
      <c r="G232" s="30">
        <v>660</v>
      </c>
      <c r="H232" s="4"/>
      <c r="I232" s="4" t="s">
        <v>36</v>
      </c>
      <c r="J232" s="100"/>
      <c r="K232" s="101">
        <v>53</v>
      </c>
      <c r="L232" s="102">
        <f t="shared" si="194"/>
        <v>0</v>
      </c>
      <c r="M232" s="103"/>
      <c r="N232" s="101"/>
      <c r="O232" s="102">
        <f t="shared" si="195"/>
        <v>0</v>
      </c>
      <c r="P232" s="47">
        <f t="shared" si="196"/>
        <v>0</v>
      </c>
    </row>
    <row r="233" spans="2:16" s="38" customFormat="1" x14ac:dyDescent="0.3">
      <c r="B233" s="39" t="str">
        <f>IF(TRIM(G233)&lt;&gt;"",COUNTA($G$66:G233)&amp;"","")</f>
        <v>117</v>
      </c>
      <c r="C233" s="272"/>
      <c r="D233" s="272"/>
      <c r="E233" s="272"/>
      <c r="F233" s="88" t="s">
        <v>90</v>
      </c>
      <c r="G233" s="30">
        <v>30</v>
      </c>
      <c r="H233" s="4"/>
      <c r="I233" s="4" t="s">
        <v>36</v>
      </c>
      <c r="J233" s="100"/>
      <c r="K233" s="101">
        <v>53</v>
      </c>
      <c r="L233" s="102">
        <f t="shared" si="194"/>
        <v>0</v>
      </c>
      <c r="M233" s="103"/>
      <c r="N233" s="101"/>
      <c r="O233" s="102">
        <f t="shared" si="195"/>
        <v>0</v>
      </c>
      <c r="P233" s="47">
        <f t="shared" si="196"/>
        <v>0</v>
      </c>
    </row>
    <row r="234" spans="2:16" s="38" customFormat="1" x14ac:dyDescent="0.3">
      <c r="B234" s="39" t="str">
        <f>IF(TRIM(G234)&lt;&gt;"",COUNTA($G$66:G234)&amp;"","")</f>
        <v>118</v>
      </c>
      <c r="C234" s="272"/>
      <c r="D234" s="272"/>
      <c r="E234" s="272"/>
      <c r="F234" s="88" t="s">
        <v>109</v>
      </c>
      <c r="G234" s="30">
        <v>850</v>
      </c>
      <c r="H234" s="4"/>
      <c r="I234" s="4" t="s">
        <v>36</v>
      </c>
      <c r="J234" s="100"/>
      <c r="K234" s="101">
        <v>53</v>
      </c>
      <c r="L234" s="102">
        <f t="shared" si="194"/>
        <v>0</v>
      </c>
      <c r="M234" s="103"/>
      <c r="N234" s="101"/>
      <c r="O234" s="102">
        <f t="shared" si="195"/>
        <v>0</v>
      </c>
      <c r="P234" s="47">
        <f t="shared" si="196"/>
        <v>0</v>
      </c>
    </row>
    <row r="235" spans="2:16" s="38" customFormat="1" x14ac:dyDescent="0.3">
      <c r="B235" s="39" t="str">
        <f>IF(TRIM(G235)&lt;&gt;"",COUNTA($G$66:G235)&amp;"","")</f>
        <v>119</v>
      </c>
      <c r="C235" s="272"/>
      <c r="D235" s="272"/>
      <c r="E235" s="272"/>
      <c r="F235" s="88" t="s">
        <v>53</v>
      </c>
      <c r="G235" s="30">
        <v>13650</v>
      </c>
      <c r="H235" s="4"/>
      <c r="I235" s="4" t="s">
        <v>36</v>
      </c>
      <c r="J235" s="100"/>
      <c r="K235" s="101">
        <v>53</v>
      </c>
      <c r="L235" s="102">
        <f t="shared" ref="L235:L243" si="197">K235*J235</f>
        <v>0</v>
      </c>
      <c r="M235" s="103"/>
      <c r="N235" s="101"/>
      <c r="O235" s="102">
        <f t="shared" ref="O235:O243" si="198">N235+M235+L235</f>
        <v>0</v>
      </c>
      <c r="P235" s="47">
        <f t="shared" ref="P235:P243" si="199">O235*G235</f>
        <v>0</v>
      </c>
    </row>
    <row r="236" spans="2:16" s="38" customFormat="1" x14ac:dyDescent="0.3">
      <c r="B236" s="39" t="str">
        <f>IF(TRIM(G236)&lt;&gt;"",COUNTA($G$66:G236)&amp;"","")</f>
        <v>120</v>
      </c>
      <c r="C236" s="272"/>
      <c r="D236" s="272"/>
      <c r="E236" s="272"/>
      <c r="F236" s="88" t="s">
        <v>114</v>
      </c>
      <c r="G236" s="30">
        <v>4550</v>
      </c>
      <c r="H236" s="4"/>
      <c r="I236" s="4" t="s">
        <v>36</v>
      </c>
      <c r="J236" s="100"/>
      <c r="K236" s="101">
        <v>53</v>
      </c>
      <c r="L236" s="102">
        <f t="shared" si="197"/>
        <v>0</v>
      </c>
      <c r="M236" s="103"/>
      <c r="N236" s="101"/>
      <c r="O236" s="102">
        <f t="shared" si="198"/>
        <v>0</v>
      </c>
      <c r="P236" s="47">
        <f t="shared" si="199"/>
        <v>0</v>
      </c>
    </row>
    <row r="237" spans="2:16" s="38" customFormat="1" x14ac:dyDescent="0.3">
      <c r="B237" s="39" t="str">
        <f>IF(TRIM(G237)&lt;&gt;"",COUNTA($G$66:G237)&amp;"","")</f>
        <v>121</v>
      </c>
      <c r="C237" s="272"/>
      <c r="D237" s="272"/>
      <c r="E237" s="272"/>
      <c r="F237" s="88" t="s">
        <v>115</v>
      </c>
      <c r="G237" s="30">
        <v>8945</v>
      </c>
      <c r="H237" s="4"/>
      <c r="I237" s="4" t="s">
        <v>36</v>
      </c>
      <c r="J237" s="100"/>
      <c r="K237" s="101">
        <v>53</v>
      </c>
      <c r="L237" s="102">
        <f t="shared" si="197"/>
        <v>0</v>
      </c>
      <c r="M237" s="103"/>
      <c r="N237" s="101"/>
      <c r="O237" s="102">
        <f t="shared" si="198"/>
        <v>0</v>
      </c>
      <c r="P237" s="47">
        <f t="shared" si="199"/>
        <v>0</v>
      </c>
    </row>
    <row r="238" spans="2:16" s="38" customFormat="1" x14ac:dyDescent="0.3">
      <c r="B238" s="39" t="str">
        <f>IF(TRIM(G238)&lt;&gt;"",COUNTA($G$66:G238)&amp;"","")</f>
        <v>122</v>
      </c>
      <c r="C238" s="272"/>
      <c r="D238" s="272"/>
      <c r="E238" s="272"/>
      <c r="F238" s="88" t="s">
        <v>116</v>
      </c>
      <c r="G238" s="30">
        <v>1530</v>
      </c>
      <c r="H238" s="4"/>
      <c r="I238" s="4" t="s">
        <v>36</v>
      </c>
      <c r="J238" s="100"/>
      <c r="K238" s="101">
        <v>53</v>
      </c>
      <c r="L238" s="102">
        <f t="shared" si="197"/>
        <v>0</v>
      </c>
      <c r="M238" s="103"/>
      <c r="N238" s="101"/>
      <c r="O238" s="102">
        <f t="shared" si="198"/>
        <v>0</v>
      </c>
      <c r="P238" s="47">
        <f t="shared" si="199"/>
        <v>0</v>
      </c>
    </row>
    <row r="239" spans="2:16" s="38" customFormat="1" x14ac:dyDescent="0.3">
      <c r="B239" s="39" t="str">
        <f>IF(TRIM(G239)&lt;&gt;"",COUNTA($G$66:G239)&amp;"","")</f>
        <v>123</v>
      </c>
      <c r="C239" s="272"/>
      <c r="D239" s="272"/>
      <c r="E239" s="272"/>
      <c r="F239" s="88" t="s">
        <v>110</v>
      </c>
      <c r="G239" s="30">
        <v>8295</v>
      </c>
      <c r="H239" s="4"/>
      <c r="I239" s="4" t="s">
        <v>36</v>
      </c>
      <c r="J239" s="100"/>
      <c r="K239" s="101">
        <v>53</v>
      </c>
      <c r="L239" s="102">
        <f t="shared" si="197"/>
        <v>0</v>
      </c>
      <c r="M239" s="103"/>
      <c r="N239" s="101"/>
      <c r="O239" s="102">
        <f t="shared" si="198"/>
        <v>0</v>
      </c>
      <c r="P239" s="47">
        <f t="shared" si="199"/>
        <v>0</v>
      </c>
    </row>
    <row r="240" spans="2:16" s="38" customFormat="1" x14ac:dyDescent="0.3">
      <c r="B240" s="39" t="str">
        <f>IF(TRIM(G240)&lt;&gt;"",COUNTA($G$66:G240)&amp;"","")</f>
        <v>124</v>
      </c>
      <c r="C240" s="272"/>
      <c r="D240" s="272"/>
      <c r="E240" s="272"/>
      <c r="F240" s="88" t="s">
        <v>111</v>
      </c>
      <c r="G240" s="30">
        <v>2765</v>
      </c>
      <c r="H240" s="4"/>
      <c r="I240" s="4" t="s">
        <v>36</v>
      </c>
      <c r="J240" s="100"/>
      <c r="K240" s="101">
        <v>53</v>
      </c>
      <c r="L240" s="102">
        <f t="shared" si="197"/>
        <v>0</v>
      </c>
      <c r="M240" s="103"/>
      <c r="N240" s="101"/>
      <c r="O240" s="102">
        <f t="shared" si="198"/>
        <v>0</v>
      </c>
      <c r="P240" s="47">
        <f t="shared" si="199"/>
        <v>0</v>
      </c>
    </row>
    <row r="241" spans="2:16" s="38" customFormat="1" x14ac:dyDescent="0.3">
      <c r="B241" s="39" t="str">
        <f>IF(TRIM(G241)&lt;&gt;"",COUNTA($G$66:G241)&amp;"","")</f>
        <v>125</v>
      </c>
      <c r="C241" s="272"/>
      <c r="D241" s="272"/>
      <c r="E241" s="272"/>
      <c r="F241" s="88" t="s">
        <v>112</v>
      </c>
      <c r="G241" s="30">
        <v>605</v>
      </c>
      <c r="H241" s="4"/>
      <c r="I241" s="4" t="s">
        <v>36</v>
      </c>
      <c r="J241" s="100"/>
      <c r="K241" s="101">
        <v>53</v>
      </c>
      <c r="L241" s="102">
        <f t="shared" si="197"/>
        <v>0</v>
      </c>
      <c r="M241" s="103"/>
      <c r="N241" s="101"/>
      <c r="O241" s="102">
        <f t="shared" si="198"/>
        <v>0</v>
      </c>
      <c r="P241" s="47">
        <f t="shared" si="199"/>
        <v>0</v>
      </c>
    </row>
    <row r="242" spans="2:16" s="38" customFormat="1" x14ac:dyDescent="0.3">
      <c r="B242" s="39" t="str">
        <f>IF(TRIM(G242)&lt;&gt;"",COUNTA($G$66:G242)&amp;"","")</f>
        <v>126</v>
      </c>
      <c r="C242" s="272"/>
      <c r="D242" s="272"/>
      <c r="E242" s="272"/>
      <c r="F242" s="88" t="s">
        <v>113</v>
      </c>
      <c r="G242" s="30">
        <v>1045</v>
      </c>
      <c r="H242" s="4"/>
      <c r="I242" s="4" t="s">
        <v>36</v>
      </c>
      <c r="J242" s="100"/>
      <c r="K242" s="101">
        <v>53</v>
      </c>
      <c r="L242" s="102">
        <f t="shared" si="197"/>
        <v>0</v>
      </c>
      <c r="M242" s="103"/>
      <c r="N242" s="101"/>
      <c r="O242" s="102">
        <f t="shared" si="198"/>
        <v>0</v>
      </c>
      <c r="P242" s="47">
        <f t="shared" si="199"/>
        <v>0</v>
      </c>
    </row>
    <row r="243" spans="2:16" s="38" customFormat="1" x14ac:dyDescent="0.3">
      <c r="B243" s="39" t="str">
        <f>IF(TRIM(G243)&lt;&gt;"",COUNTA($G$66:G243)&amp;"","")</f>
        <v>127</v>
      </c>
      <c r="C243" s="272"/>
      <c r="D243" s="272"/>
      <c r="E243" s="272"/>
      <c r="F243" s="88" t="s">
        <v>117</v>
      </c>
      <c r="G243" s="30">
        <v>104540</v>
      </c>
      <c r="H243" s="4"/>
      <c r="I243" s="4" t="s">
        <v>36</v>
      </c>
      <c r="J243" s="100"/>
      <c r="K243" s="101">
        <v>53</v>
      </c>
      <c r="L243" s="102">
        <f t="shared" si="197"/>
        <v>0</v>
      </c>
      <c r="M243" s="103"/>
      <c r="N243" s="101"/>
      <c r="O243" s="102">
        <f t="shared" si="198"/>
        <v>0</v>
      </c>
      <c r="P243" s="47">
        <f t="shared" si="199"/>
        <v>0</v>
      </c>
    </row>
    <row r="244" spans="2:16" s="38" customFormat="1" x14ac:dyDescent="0.3">
      <c r="B244" s="39" t="str">
        <f>IF(TRIM(G244)&lt;&gt;"",COUNTA($G$66:G244)&amp;"","")</f>
        <v>128</v>
      </c>
      <c r="C244" s="272"/>
      <c r="D244" s="272"/>
      <c r="E244" s="272"/>
      <c r="F244" s="88" t="s">
        <v>96</v>
      </c>
      <c r="G244" s="4">
        <v>117</v>
      </c>
      <c r="H244" s="4"/>
      <c r="I244" s="4" t="s">
        <v>34</v>
      </c>
      <c r="J244" s="100"/>
      <c r="K244" s="101">
        <v>53</v>
      </c>
      <c r="L244" s="102">
        <f t="shared" ref="L244:L257" si="200">K244*J244</f>
        <v>0</v>
      </c>
      <c r="M244" s="103"/>
      <c r="N244" s="101"/>
      <c r="O244" s="102">
        <f t="shared" ref="O244:O257" si="201">N244+M244+L244</f>
        <v>0</v>
      </c>
      <c r="P244" s="47">
        <f t="shared" ref="P244:P257" si="202">O244*G244</f>
        <v>0</v>
      </c>
    </row>
    <row r="245" spans="2:16" s="38" customFormat="1" x14ac:dyDescent="0.3">
      <c r="B245" s="39" t="str">
        <f>IF(TRIM(G245)&lt;&gt;"",COUNTA($G$66:G245)&amp;"","")</f>
        <v>129</v>
      </c>
      <c r="C245" s="272"/>
      <c r="D245" s="272"/>
      <c r="E245" s="272"/>
      <c r="F245" s="88" t="s">
        <v>97</v>
      </c>
      <c r="G245" s="4">
        <v>10</v>
      </c>
      <c r="H245" s="4"/>
      <c r="I245" s="4" t="s">
        <v>34</v>
      </c>
      <c r="J245" s="100"/>
      <c r="K245" s="101">
        <v>53</v>
      </c>
      <c r="L245" s="102">
        <f t="shared" si="200"/>
        <v>0</v>
      </c>
      <c r="M245" s="103"/>
      <c r="N245" s="101"/>
      <c r="O245" s="102">
        <f t="shared" si="201"/>
        <v>0</v>
      </c>
      <c r="P245" s="47">
        <f t="shared" si="202"/>
        <v>0</v>
      </c>
    </row>
    <row r="246" spans="2:16" s="38" customFormat="1" x14ac:dyDescent="0.3">
      <c r="B246" s="39" t="str">
        <f>IF(TRIM(G246)&lt;&gt;"",COUNTA($G$66:G246)&amp;"","")</f>
        <v>130</v>
      </c>
      <c r="C246" s="272"/>
      <c r="D246" s="272"/>
      <c r="E246" s="272"/>
      <c r="F246" s="88" t="s">
        <v>98</v>
      </c>
      <c r="G246" s="4">
        <v>30</v>
      </c>
      <c r="H246" s="4"/>
      <c r="I246" s="4" t="s">
        <v>34</v>
      </c>
      <c r="J246" s="100"/>
      <c r="K246" s="101">
        <v>53</v>
      </c>
      <c r="L246" s="102">
        <f t="shared" si="200"/>
        <v>0</v>
      </c>
      <c r="M246" s="103"/>
      <c r="N246" s="101"/>
      <c r="O246" s="102">
        <f t="shared" si="201"/>
        <v>0</v>
      </c>
      <c r="P246" s="47">
        <f t="shared" si="202"/>
        <v>0</v>
      </c>
    </row>
    <row r="247" spans="2:16" s="38" customFormat="1" x14ac:dyDescent="0.3">
      <c r="B247" s="39" t="str">
        <f>IF(TRIM(G247)&lt;&gt;"",COUNTA($G$66:G247)&amp;"","")</f>
        <v>131</v>
      </c>
      <c r="C247" s="272"/>
      <c r="D247" s="272"/>
      <c r="E247" s="272"/>
      <c r="F247" s="88" t="s">
        <v>99</v>
      </c>
      <c r="G247" s="4">
        <v>19</v>
      </c>
      <c r="H247" s="4"/>
      <c r="I247" s="4" t="s">
        <v>34</v>
      </c>
      <c r="J247" s="100"/>
      <c r="K247" s="101">
        <v>53</v>
      </c>
      <c r="L247" s="102">
        <f t="shared" si="200"/>
        <v>0</v>
      </c>
      <c r="M247" s="103"/>
      <c r="N247" s="101"/>
      <c r="O247" s="102">
        <f t="shared" si="201"/>
        <v>0</v>
      </c>
      <c r="P247" s="47">
        <f t="shared" si="202"/>
        <v>0</v>
      </c>
    </row>
    <row r="248" spans="2:16" s="38" customFormat="1" x14ac:dyDescent="0.3">
      <c r="B248" s="39" t="str">
        <f>IF(TRIM(G248)&lt;&gt;"",COUNTA($G$66:G248)&amp;"","")</f>
        <v>132</v>
      </c>
      <c r="C248" s="272"/>
      <c r="D248" s="272"/>
      <c r="E248" s="272"/>
      <c r="F248" s="88" t="s">
        <v>100</v>
      </c>
      <c r="G248" s="4">
        <v>85</v>
      </c>
      <c r="H248" s="4"/>
      <c r="I248" s="4" t="s">
        <v>34</v>
      </c>
      <c r="J248" s="100"/>
      <c r="K248" s="101">
        <v>53</v>
      </c>
      <c r="L248" s="102">
        <f t="shared" si="200"/>
        <v>0</v>
      </c>
      <c r="M248" s="103"/>
      <c r="N248" s="101"/>
      <c r="O248" s="102">
        <f t="shared" si="201"/>
        <v>0</v>
      </c>
      <c r="P248" s="47">
        <f t="shared" si="202"/>
        <v>0</v>
      </c>
    </row>
    <row r="249" spans="2:16" s="38" customFormat="1" x14ac:dyDescent="0.3">
      <c r="B249" s="39" t="str">
        <f>IF(TRIM(G249)&lt;&gt;"",COUNTA($G$66:G249)&amp;"","")</f>
        <v>133</v>
      </c>
      <c r="C249" s="272"/>
      <c r="D249" s="272"/>
      <c r="E249" s="272"/>
      <c r="F249" s="88" t="s">
        <v>101</v>
      </c>
      <c r="G249" s="4">
        <v>81</v>
      </c>
      <c r="H249" s="4"/>
      <c r="I249" s="4" t="s">
        <v>34</v>
      </c>
      <c r="J249" s="100"/>
      <c r="K249" s="101">
        <v>53</v>
      </c>
      <c r="L249" s="102">
        <f t="shared" si="200"/>
        <v>0</v>
      </c>
      <c r="M249" s="103"/>
      <c r="N249" s="101"/>
      <c r="O249" s="102">
        <f t="shared" si="201"/>
        <v>0</v>
      </c>
      <c r="P249" s="47">
        <f t="shared" si="202"/>
        <v>0</v>
      </c>
    </row>
    <row r="250" spans="2:16" s="38" customFormat="1" x14ac:dyDescent="0.3">
      <c r="B250" s="39" t="str">
        <f>IF(TRIM(G250)&lt;&gt;"",COUNTA($G$66:G250)&amp;"","")</f>
        <v>134</v>
      </c>
      <c r="C250" s="272"/>
      <c r="D250" s="272"/>
      <c r="E250" s="272"/>
      <c r="F250" s="88" t="s">
        <v>102</v>
      </c>
      <c r="G250" s="4">
        <v>1</v>
      </c>
      <c r="H250" s="4"/>
      <c r="I250" s="4" t="s">
        <v>34</v>
      </c>
      <c r="J250" s="100"/>
      <c r="K250" s="101">
        <v>53</v>
      </c>
      <c r="L250" s="102">
        <f t="shared" si="200"/>
        <v>0</v>
      </c>
      <c r="M250" s="103"/>
      <c r="N250" s="101"/>
      <c r="O250" s="102">
        <f t="shared" si="201"/>
        <v>0</v>
      </c>
      <c r="P250" s="47">
        <f t="shared" si="202"/>
        <v>0</v>
      </c>
    </row>
    <row r="251" spans="2:16" s="38" customFormat="1" x14ac:dyDescent="0.3">
      <c r="B251" s="39" t="str">
        <f>IF(TRIM(G251)&lt;&gt;"",COUNTA($G$66:G251)&amp;"","")</f>
        <v>135</v>
      </c>
      <c r="C251" s="272"/>
      <c r="D251" s="272"/>
      <c r="E251" s="272"/>
      <c r="F251" s="88" t="s">
        <v>102</v>
      </c>
      <c r="G251" s="4">
        <v>3</v>
      </c>
      <c r="H251" s="4"/>
      <c r="I251" s="4" t="s">
        <v>34</v>
      </c>
      <c r="J251" s="100"/>
      <c r="K251" s="101">
        <v>53</v>
      </c>
      <c r="L251" s="102">
        <f t="shared" si="200"/>
        <v>0</v>
      </c>
      <c r="M251" s="103"/>
      <c r="N251" s="101"/>
      <c r="O251" s="102">
        <f t="shared" si="201"/>
        <v>0</v>
      </c>
      <c r="P251" s="47">
        <f t="shared" si="202"/>
        <v>0</v>
      </c>
    </row>
    <row r="252" spans="2:16" s="38" customFormat="1" x14ac:dyDescent="0.3">
      <c r="B252" s="39" t="str">
        <f>IF(TRIM(G252)&lt;&gt;"",COUNTA($G$66:G252)&amp;"","")</f>
        <v>136</v>
      </c>
      <c r="C252" s="272"/>
      <c r="D252" s="272"/>
      <c r="E252" s="272"/>
      <c r="F252" s="88" t="s">
        <v>103</v>
      </c>
      <c r="G252" s="4">
        <v>15</v>
      </c>
      <c r="H252" s="4"/>
      <c r="I252" s="4" t="s">
        <v>34</v>
      </c>
      <c r="J252" s="100"/>
      <c r="K252" s="101">
        <v>53</v>
      </c>
      <c r="L252" s="102">
        <f t="shared" si="200"/>
        <v>0</v>
      </c>
      <c r="M252" s="103"/>
      <c r="N252" s="101"/>
      <c r="O252" s="102">
        <f t="shared" si="201"/>
        <v>0</v>
      </c>
      <c r="P252" s="47">
        <f t="shared" si="202"/>
        <v>0</v>
      </c>
    </row>
    <row r="253" spans="2:16" s="38" customFormat="1" x14ac:dyDescent="0.3">
      <c r="B253" s="39" t="str">
        <f>IF(TRIM(G253)&lt;&gt;"",COUNTA($G$66:G253)&amp;"","")</f>
        <v>137</v>
      </c>
      <c r="C253" s="272"/>
      <c r="D253" s="272"/>
      <c r="E253" s="272"/>
      <c r="F253" s="88" t="s">
        <v>104</v>
      </c>
      <c r="G253" s="4">
        <v>6</v>
      </c>
      <c r="H253" s="4"/>
      <c r="I253" s="4" t="s">
        <v>34</v>
      </c>
      <c r="J253" s="100"/>
      <c r="K253" s="101">
        <v>53</v>
      </c>
      <c r="L253" s="102">
        <f t="shared" si="200"/>
        <v>0</v>
      </c>
      <c r="M253" s="103"/>
      <c r="N253" s="101"/>
      <c r="O253" s="102">
        <f t="shared" si="201"/>
        <v>0</v>
      </c>
      <c r="P253" s="47">
        <f t="shared" si="202"/>
        <v>0</v>
      </c>
    </row>
    <row r="254" spans="2:16" s="38" customFormat="1" x14ac:dyDescent="0.3">
      <c r="B254" s="39" t="str">
        <f>IF(TRIM(G254)&lt;&gt;"",COUNTA($G$66:G254)&amp;"","")</f>
        <v>138</v>
      </c>
      <c r="C254" s="272"/>
      <c r="D254" s="272"/>
      <c r="E254" s="272"/>
      <c r="F254" s="88" t="s">
        <v>105</v>
      </c>
      <c r="G254" s="4">
        <v>18</v>
      </c>
      <c r="H254" s="4"/>
      <c r="I254" s="4" t="s">
        <v>34</v>
      </c>
      <c r="J254" s="100"/>
      <c r="K254" s="101">
        <v>53</v>
      </c>
      <c r="L254" s="102">
        <f t="shared" si="200"/>
        <v>0</v>
      </c>
      <c r="M254" s="103"/>
      <c r="N254" s="101"/>
      <c r="O254" s="102">
        <f t="shared" si="201"/>
        <v>0</v>
      </c>
      <c r="P254" s="47">
        <f t="shared" si="202"/>
        <v>0</v>
      </c>
    </row>
    <row r="255" spans="2:16" s="38" customFormat="1" x14ac:dyDescent="0.3">
      <c r="B255" s="39" t="str">
        <f>IF(TRIM(G255)&lt;&gt;"",COUNTA($G$66:G255)&amp;"","")</f>
        <v>139</v>
      </c>
      <c r="C255" s="272"/>
      <c r="D255" s="272"/>
      <c r="E255" s="272"/>
      <c r="F255" s="88" t="s">
        <v>106</v>
      </c>
      <c r="G255" s="4">
        <v>126</v>
      </c>
      <c r="H255" s="4"/>
      <c r="I255" s="4" t="s">
        <v>34</v>
      </c>
      <c r="J255" s="100"/>
      <c r="K255" s="101">
        <v>53</v>
      </c>
      <c r="L255" s="102">
        <f t="shared" si="200"/>
        <v>0</v>
      </c>
      <c r="M255" s="103"/>
      <c r="N255" s="101"/>
      <c r="O255" s="102">
        <f t="shared" si="201"/>
        <v>0</v>
      </c>
      <c r="P255" s="47">
        <f t="shared" si="202"/>
        <v>0</v>
      </c>
    </row>
    <row r="256" spans="2:16" s="38" customFormat="1" x14ac:dyDescent="0.3">
      <c r="B256" s="39" t="str">
        <f>IF(TRIM(G256)&lt;&gt;"",COUNTA($G$66:G256)&amp;"","")</f>
        <v>140</v>
      </c>
      <c r="C256" s="272"/>
      <c r="D256" s="272"/>
      <c r="E256" s="272"/>
      <c r="F256" s="88" t="s">
        <v>107</v>
      </c>
      <c r="G256" s="4">
        <v>84</v>
      </c>
      <c r="H256" s="4"/>
      <c r="I256" s="4" t="s">
        <v>34</v>
      </c>
      <c r="J256" s="100"/>
      <c r="K256" s="101">
        <v>53</v>
      </c>
      <c r="L256" s="102">
        <f t="shared" si="200"/>
        <v>0</v>
      </c>
      <c r="M256" s="103"/>
      <c r="N256" s="101"/>
      <c r="O256" s="102">
        <f t="shared" si="201"/>
        <v>0</v>
      </c>
      <c r="P256" s="47">
        <f t="shared" si="202"/>
        <v>0</v>
      </c>
    </row>
    <row r="257" spans="2:16" s="38" customFormat="1" x14ac:dyDescent="0.3">
      <c r="B257" s="39" t="str">
        <f>IF(TRIM(G257)&lt;&gt;"",COUNTA($G$66:G257)&amp;"","")</f>
        <v>141</v>
      </c>
      <c r="C257" s="272"/>
      <c r="D257" s="272"/>
      <c r="E257" s="272"/>
      <c r="F257" s="88" t="s">
        <v>108</v>
      </c>
      <c r="G257" s="4">
        <v>171</v>
      </c>
      <c r="H257" s="4"/>
      <c r="I257" s="4" t="s">
        <v>34</v>
      </c>
      <c r="J257" s="100"/>
      <c r="K257" s="101">
        <v>53</v>
      </c>
      <c r="L257" s="102">
        <f t="shared" si="200"/>
        <v>0</v>
      </c>
      <c r="M257" s="103"/>
      <c r="N257" s="101"/>
      <c r="O257" s="102">
        <f t="shared" si="201"/>
        <v>0</v>
      </c>
      <c r="P257" s="47">
        <f t="shared" si="202"/>
        <v>0</v>
      </c>
    </row>
    <row r="258" spans="2:16" s="38" customFormat="1" x14ac:dyDescent="0.3">
      <c r="B258" s="39" t="str">
        <f>IF(TRIM(G258)&lt;&gt;"",COUNTA($G$66:G258)&amp;"","")</f>
        <v>142</v>
      </c>
      <c r="C258" s="272"/>
      <c r="D258" s="272"/>
      <c r="E258" s="272"/>
      <c r="F258" s="88" t="s">
        <v>54</v>
      </c>
      <c r="G258" s="4">
        <v>11162</v>
      </c>
      <c r="H258" s="4"/>
      <c r="I258" s="4" t="s">
        <v>34</v>
      </c>
      <c r="J258" s="100"/>
      <c r="K258" s="101">
        <v>53</v>
      </c>
      <c r="L258" s="102">
        <f t="shared" ref="L258" si="203">K258*J258</f>
        <v>0</v>
      </c>
      <c r="M258" s="103"/>
      <c r="N258" s="101"/>
      <c r="O258" s="102">
        <f t="shared" ref="O258" si="204">N258+M258+L258</f>
        <v>0</v>
      </c>
      <c r="P258" s="47">
        <f t="shared" ref="P258" si="205">O258*G258</f>
        <v>0</v>
      </c>
    </row>
    <row r="259" spans="2:16" s="38" customFormat="1" ht="15" customHeight="1" x14ac:dyDescent="0.3">
      <c r="B259" s="39" t="str">
        <f>IF(TRIM(G259)&lt;&gt;"",COUNTA($G$66:G259)&amp;"","")</f>
        <v/>
      </c>
      <c r="C259" s="245" t="s">
        <v>174</v>
      </c>
      <c r="D259" s="254"/>
      <c r="E259" s="254"/>
      <c r="F259" s="99" t="s">
        <v>188</v>
      </c>
      <c r="G259" s="30"/>
      <c r="H259" s="4"/>
      <c r="I259" s="4"/>
      <c r="J259" s="6"/>
      <c r="K259" s="119"/>
      <c r="L259" s="164"/>
      <c r="M259" s="69"/>
      <c r="N259" s="6"/>
      <c r="O259" s="119"/>
      <c r="P259" s="47"/>
    </row>
    <row r="260" spans="2:16" s="38" customFormat="1" x14ac:dyDescent="0.3">
      <c r="B260" s="39" t="str">
        <f>IF(TRIM(G260)&lt;&gt;"",COUNTA($G$66:G260)&amp;"","")</f>
        <v>143</v>
      </c>
      <c r="C260" s="247"/>
      <c r="D260" s="254"/>
      <c r="E260" s="254"/>
      <c r="F260" s="44" t="s">
        <v>189</v>
      </c>
      <c r="G260" s="30">
        <v>4962.2378094523638</v>
      </c>
      <c r="H260" s="4"/>
      <c r="I260" s="4" t="s">
        <v>36</v>
      </c>
      <c r="J260" s="100"/>
      <c r="K260" s="101">
        <v>53</v>
      </c>
      <c r="L260" s="102">
        <f t="shared" ref="L260:L261" si="206">K260*J260</f>
        <v>0</v>
      </c>
      <c r="M260" s="103"/>
      <c r="N260" s="101"/>
      <c r="O260" s="102">
        <f t="shared" ref="O260:O261" si="207">N260+M260+L260</f>
        <v>0</v>
      </c>
      <c r="P260" s="47">
        <f t="shared" ref="P260:P261" si="208">O260*G260</f>
        <v>0</v>
      </c>
    </row>
    <row r="261" spans="2:16" s="38" customFormat="1" x14ac:dyDescent="0.3">
      <c r="B261" s="39" t="str">
        <f>IF(TRIM(G261)&lt;&gt;"",COUNTA($G$66:G261)&amp;"","")</f>
        <v>144</v>
      </c>
      <c r="C261" s="247"/>
      <c r="D261" s="254"/>
      <c r="E261" s="254"/>
      <c r="F261" s="44" t="s">
        <v>190</v>
      </c>
      <c r="G261" s="30">
        <v>1800</v>
      </c>
      <c r="H261" s="4"/>
      <c r="I261" s="4" t="s">
        <v>36</v>
      </c>
      <c r="J261" s="100"/>
      <c r="K261" s="101">
        <v>53</v>
      </c>
      <c r="L261" s="102">
        <f t="shared" si="206"/>
        <v>0</v>
      </c>
      <c r="M261" s="103"/>
      <c r="N261" s="101"/>
      <c r="O261" s="102">
        <f t="shared" si="207"/>
        <v>0</v>
      </c>
      <c r="P261" s="47">
        <f t="shared" si="208"/>
        <v>0</v>
      </c>
    </row>
    <row r="262" spans="2:16" s="38" customFormat="1" ht="15" customHeight="1" x14ac:dyDescent="0.3">
      <c r="B262" s="39" t="str">
        <f>IF(TRIM(G262)&lt;&gt;"",COUNTA($G$66:G262)&amp;"","")</f>
        <v/>
      </c>
      <c r="C262" s="245" t="s">
        <v>174</v>
      </c>
      <c r="D262" s="245"/>
      <c r="E262" s="245"/>
      <c r="F262" s="99" t="s">
        <v>191</v>
      </c>
      <c r="G262" s="30"/>
      <c r="H262" s="4"/>
      <c r="I262" s="4"/>
      <c r="J262" s="6"/>
      <c r="K262" s="119"/>
      <c r="L262" s="69"/>
      <c r="M262" s="69"/>
      <c r="N262" s="6"/>
      <c r="O262" s="119"/>
      <c r="P262" s="47"/>
    </row>
    <row r="263" spans="2:16" s="38" customFormat="1" x14ac:dyDescent="0.3">
      <c r="B263" s="39" t="str">
        <f>IF(TRIM(G263)&lt;&gt;"",COUNTA($G$66:G263)&amp;"","")</f>
        <v>145</v>
      </c>
      <c r="C263" s="247"/>
      <c r="D263" s="247"/>
      <c r="E263" s="247"/>
      <c r="F263" s="44" t="s">
        <v>192</v>
      </c>
      <c r="G263" s="30">
        <v>93.520630157539387</v>
      </c>
      <c r="H263" s="4"/>
      <c r="I263" s="4" t="s">
        <v>36</v>
      </c>
      <c r="J263" s="100"/>
      <c r="K263" s="101">
        <v>53</v>
      </c>
      <c r="L263" s="102">
        <f t="shared" ref="L263:L264" si="209">K263*J263</f>
        <v>0</v>
      </c>
      <c r="M263" s="103"/>
      <c r="N263" s="101"/>
      <c r="O263" s="102">
        <f t="shared" ref="O263:O264" si="210">N263+M263+L263</f>
        <v>0</v>
      </c>
      <c r="P263" s="47">
        <f t="shared" ref="P263:P264" si="211">O263*G263</f>
        <v>0</v>
      </c>
    </row>
    <row r="264" spans="2:16" s="38" customFormat="1" x14ac:dyDescent="0.3">
      <c r="B264" s="39" t="str">
        <f>IF(TRIM(G264)&lt;&gt;"",COUNTA($G$66:G264)&amp;"","")</f>
        <v>146</v>
      </c>
      <c r="C264" s="247"/>
      <c r="D264" s="247"/>
      <c r="E264" s="247"/>
      <c r="F264" s="44" t="s">
        <v>193</v>
      </c>
      <c r="G264" s="30">
        <v>40</v>
      </c>
      <c r="H264" s="4"/>
      <c r="I264" s="4" t="s">
        <v>36</v>
      </c>
      <c r="J264" s="100"/>
      <c r="K264" s="101">
        <v>53</v>
      </c>
      <c r="L264" s="102">
        <f t="shared" si="209"/>
        <v>0</v>
      </c>
      <c r="M264" s="103"/>
      <c r="N264" s="101"/>
      <c r="O264" s="102">
        <f t="shared" si="210"/>
        <v>0</v>
      </c>
      <c r="P264" s="47">
        <f t="shared" si="211"/>
        <v>0</v>
      </c>
    </row>
    <row r="265" spans="2:16" s="38" customFormat="1" ht="15" customHeight="1" x14ac:dyDescent="0.3">
      <c r="B265" s="39" t="str">
        <f>IF(TRIM(G265)&lt;&gt;"",COUNTA($G$66:G265)&amp;"","")</f>
        <v/>
      </c>
      <c r="C265" s="245" t="s">
        <v>174</v>
      </c>
      <c r="D265" s="245"/>
      <c r="E265" s="245"/>
      <c r="F265" s="99" t="s">
        <v>194</v>
      </c>
      <c r="G265" s="30"/>
      <c r="H265" s="4"/>
      <c r="I265" s="4"/>
      <c r="J265" s="6"/>
      <c r="K265" s="119"/>
      <c r="L265" s="69"/>
      <c r="M265" s="69"/>
      <c r="N265" s="6"/>
      <c r="O265" s="119"/>
      <c r="P265" s="47"/>
    </row>
    <row r="266" spans="2:16" s="38" customFormat="1" x14ac:dyDescent="0.3">
      <c r="B266" s="39" t="str">
        <f>IF(TRIM(G266)&lt;&gt;"",COUNTA($G$66:G266)&amp;"","")</f>
        <v>147</v>
      </c>
      <c r="C266" s="247"/>
      <c r="D266" s="247"/>
      <c r="E266" s="247"/>
      <c r="F266" s="44" t="s">
        <v>189</v>
      </c>
      <c r="G266" s="30">
        <v>53283.819122280576</v>
      </c>
      <c r="H266" s="4"/>
      <c r="I266" s="4" t="s">
        <v>36</v>
      </c>
      <c r="J266" s="100"/>
      <c r="K266" s="101">
        <v>53</v>
      </c>
      <c r="L266" s="102">
        <f t="shared" ref="L266:L267" si="212">K266*J266</f>
        <v>0</v>
      </c>
      <c r="M266" s="103"/>
      <c r="N266" s="101"/>
      <c r="O266" s="102">
        <f t="shared" ref="O266:O267" si="213">N266+M266+L266</f>
        <v>0</v>
      </c>
      <c r="P266" s="47">
        <f t="shared" ref="P266:P267" si="214">O266*G266</f>
        <v>0</v>
      </c>
    </row>
    <row r="267" spans="2:16" s="38" customFormat="1" x14ac:dyDescent="0.3">
      <c r="B267" s="39" t="str">
        <f>IF(TRIM(G267)&lt;&gt;"",COUNTA($G$66:G267)&amp;"","")</f>
        <v>148</v>
      </c>
      <c r="C267" s="247"/>
      <c r="D267" s="247"/>
      <c r="E267" s="247"/>
      <c r="F267" s="44" t="s">
        <v>190</v>
      </c>
      <c r="G267" s="30">
        <v>18300</v>
      </c>
      <c r="H267" s="4"/>
      <c r="I267" s="4" t="s">
        <v>36</v>
      </c>
      <c r="J267" s="100"/>
      <c r="K267" s="101">
        <v>53</v>
      </c>
      <c r="L267" s="102">
        <f t="shared" si="212"/>
        <v>0</v>
      </c>
      <c r="M267" s="103"/>
      <c r="N267" s="101"/>
      <c r="O267" s="102">
        <f t="shared" si="213"/>
        <v>0</v>
      </c>
      <c r="P267" s="47">
        <f t="shared" si="214"/>
        <v>0</v>
      </c>
    </row>
    <row r="268" spans="2:16" s="38" customFormat="1" ht="15" customHeight="1" x14ac:dyDescent="0.3">
      <c r="B268" s="39" t="str">
        <f>IF(TRIM(G268)&lt;&gt;"",COUNTA($G$66:G268)&amp;"","")</f>
        <v/>
      </c>
      <c r="C268" s="256" t="s">
        <v>174</v>
      </c>
      <c r="D268" s="256"/>
      <c r="E268" s="256"/>
      <c r="F268" s="163" t="s">
        <v>266</v>
      </c>
      <c r="G268" s="158"/>
      <c r="H268" s="159"/>
      <c r="I268" s="159"/>
      <c r="J268" s="6"/>
      <c r="K268" s="119"/>
      <c r="L268" s="164"/>
      <c r="M268" s="69"/>
      <c r="N268" s="6"/>
      <c r="O268" s="119"/>
      <c r="P268" s="47"/>
    </row>
    <row r="269" spans="2:16" s="38" customFormat="1" x14ac:dyDescent="0.3">
      <c r="B269" s="39" t="str">
        <f>IF(TRIM(G269)&lt;&gt;"",COUNTA($G$66:G269)&amp;"","")</f>
        <v>149</v>
      </c>
      <c r="C269" s="255"/>
      <c r="D269" s="255"/>
      <c r="E269" s="255"/>
      <c r="F269" s="162" t="s">
        <v>189</v>
      </c>
      <c r="G269" s="158">
        <v>14215.048387096775</v>
      </c>
      <c r="H269" s="159"/>
      <c r="I269" s="159" t="s">
        <v>36</v>
      </c>
      <c r="J269" s="100"/>
      <c r="K269" s="101">
        <v>53</v>
      </c>
      <c r="L269" s="102">
        <f t="shared" ref="L269:L270" si="215">K269*J269</f>
        <v>0</v>
      </c>
      <c r="M269" s="103"/>
      <c r="N269" s="101"/>
      <c r="O269" s="102">
        <f t="shared" ref="O269:O270" si="216">N269+M269+L269</f>
        <v>0</v>
      </c>
      <c r="P269" s="47">
        <f t="shared" ref="P269:P270" si="217">O269*G269</f>
        <v>0</v>
      </c>
    </row>
    <row r="270" spans="2:16" s="38" customFormat="1" x14ac:dyDescent="0.3">
      <c r="B270" s="39" t="str">
        <f>IF(TRIM(G270)&lt;&gt;"",COUNTA($G$66:G270)&amp;"","")</f>
        <v>150</v>
      </c>
      <c r="C270" s="280"/>
      <c r="D270" s="280"/>
      <c r="E270" s="280"/>
      <c r="F270" s="162" t="s">
        <v>190</v>
      </c>
      <c r="G270" s="158">
        <v>3520</v>
      </c>
      <c r="H270" s="159"/>
      <c r="I270" s="159" t="s">
        <v>36</v>
      </c>
      <c r="J270" s="100"/>
      <c r="K270" s="101">
        <v>53</v>
      </c>
      <c r="L270" s="102">
        <f t="shared" si="215"/>
        <v>0</v>
      </c>
      <c r="M270" s="103"/>
      <c r="N270" s="101"/>
      <c r="O270" s="102">
        <f t="shared" si="216"/>
        <v>0</v>
      </c>
      <c r="P270" s="47">
        <f t="shared" si="217"/>
        <v>0</v>
      </c>
    </row>
    <row r="271" spans="2:16" s="38" customFormat="1" ht="27.6" x14ac:dyDescent="0.3">
      <c r="B271" s="39" t="str">
        <f>IF(TRIM(G271)&lt;&gt;"",COUNTA($G$66:G271)&amp;"","")</f>
        <v/>
      </c>
      <c r="C271" s="256" t="s">
        <v>174</v>
      </c>
      <c r="D271" s="256"/>
      <c r="E271" s="256"/>
      <c r="F271" s="163" t="s">
        <v>269</v>
      </c>
      <c r="G271" s="158"/>
      <c r="H271" s="159"/>
      <c r="I271" s="159"/>
      <c r="J271" s="6"/>
      <c r="K271" s="119"/>
      <c r="L271" s="164"/>
      <c r="M271" s="69"/>
      <c r="N271" s="6"/>
      <c r="O271" s="119"/>
      <c r="P271" s="47"/>
    </row>
    <row r="272" spans="2:16" s="38" customFormat="1" x14ac:dyDescent="0.3">
      <c r="B272" s="39" t="str">
        <f>IF(TRIM(G272)&lt;&gt;"",COUNTA($G$66:G272)&amp;"","")</f>
        <v>151</v>
      </c>
      <c r="C272" s="255"/>
      <c r="D272" s="255"/>
      <c r="E272" s="255"/>
      <c r="F272" s="162" t="s">
        <v>270</v>
      </c>
      <c r="G272" s="158">
        <v>8288.5</v>
      </c>
      <c r="H272" s="159"/>
      <c r="I272" s="159" t="s">
        <v>36</v>
      </c>
      <c r="J272" s="100"/>
      <c r="K272" s="101">
        <v>53</v>
      </c>
      <c r="L272" s="102">
        <f t="shared" ref="L272:L273" si="218">K272*J272</f>
        <v>0</v>
      </c>
      <c r="M272" s="103"/>
      <c r="N272" s="101"/>
      <c r="O272" s="102">
        <f t="shared" ref="O272:O273" si="219">N272+M272+L272</f>
        <v>0</v>
      </c>
      <c r="P272" s="47">
        <f t="shared" ref="P272:P273" si="220">O272*G272</f>
        <v>0</v>
      </c>
    </row>
    <row r="273" spans="2:16" s="38" customFormat="1" x14ac:dyDescent="0.3">
      <c r="B273" s="39" t="str">
        <f>IF(TRIM(G273)&lt;&gt;"",COUNTA($G$66:G273)&amp;"","")</f>
        <v>152</v>
      </c>
      <c r="C273" s="280"/>
      <c r="D273" s="280"/>
      <c r="E273" s="280"/>
      <c r="F273" s="162" t="s">
        <v>271</v>
      </c>
      <c r="G273" s="158">
        <v>3010</v>
      </c>
      <c r="H273" s="159"/>
      <c r="I273" s="159" t="s">
        <v>36</v>
      </c>
      <c r="J273" s="100"/>
      <c r="K273" s="101">
        <v>53</v>
      </c>
      <c r="L273" s="102">
        <f t="shared" si="218"/>
        <v>0</v>
      </c>
      <c r="M273" s="103"/>
      <c r="N273" s="101"/>
      <c r="O273" s="102">
        <f t="shared" si="219"/>
        <v>0</v>
      </c>
      <c r="P273" s="47">
        <f t="shared" si="220"/>
        <v>0</v>
      </c>
    </row>
    <row r="274" spans="2:16" s="38" customFormat="1" ht="15" customHeight="1" x14ac:dyDescent="0.3">
      <c r="B274" s="39" t="str">
        <f>IF(TRIM(G274)&lt;&gt;"",COUNTA($G$66:G274)&amp;"","")</f>
        <v/>
      </c>
      <c r="C274" s="256" t="s">
        <v>174</v>
      </c>
      <c r="D274" s="256"/>
      <c r="E274" s="256"/>
      <c r="F274" s="163" t="s">
        <v>272</v>
      </c>
      <c r="G274" s="158"/>
      <c r="H274" s="159"/>
      <c r="I274" s="159"/>
      <c r="J274" s="6"/>
      <c r="K274" s="119"/>
      <c r="L274" s="164"/>
      <c r="M274" s="69"/>
      <c r="N274" s="6"/>
      <c r="O274" s="119"/>
      <c r="P274" s="47"/>
    </row>
    <row r="275" spans="2:16" s="38" customFormat="1" x14ac:dyDescent="0.3">
      <c r="B275" s="39" t="str">
        <f>IF(TRIM(G275)&lt;&gt;"",COUNTA($G$66:G275)&amp;"","")</f>
        <v>153</v>
      </c>
      <c r="C275" s="255"/>
      <c r="D275" s="255"/>
      <c r="E275" s="255"/>
      <c r="F275" s="162" t="s">
        <v>270</v>
      </c>
      <c r="G275" s="158">
        <v>148438.125</v>
      </c>
      <c r="H275" s="159"/>
      <c r="I275" s="159" t="s">
        <v>36</v>
      </c>
      <c r="J275" s="100"/>
      <c r="K275" s="101">
        <v>53</v>
      </c>
      <c r="L275" s="102">
        <f t="shared" ref="L275:L277" si="221">K275*J275</f>
        <v>0</v>
      </c>
      <c r="M275" s="103"/>
      <c r="N275" s="101"/>
      <c r="O275" s="102">
        <f t="shared" ref="O275:O277" si="222">N275+M275+L275</f>
        <v>0</v>
      </c>
      <c r="P275" s="47">
        <f t="shared" ref="P275:P277" si="223">O275*G275</f>
        <v>0</v>
      </c>
    </row>
    <row r="276" spans="2:16" s="38" customFormat="1" x14ac:dyDescent="0.3">
      <c r="B276" s="39" t="str">
        <f>IF(TRIM(G276)&lt;&gt;"",COUNTA($G$66:G276)&amp;"","")</f>
        <v>154</v>
      </c>
      <c r="C276" s="255"/>
      <c r="D276" s="255"/>
      <c r="E276" s="255"/>
      <c r="F276" s="162" t="s">
        <v>273</v>
      </c>
      <c r="G276" s="165">
        <v>62414</v>
      </c>
      <c r="H276" s="159"/>
      <c r="I276" s="159" t="s">
        <v>36</v>
      </c>
      <c r="J276" s="100"/>
      <c r="K276" s="101">
        <v>53</v>
      </c>
      <c r="L276" s="102">
        <f t="shared" si="221"/>
        <v>0</v>
      </c>
      <c r="M276" s="103"/>
      <c r="N276" s="101"/>
      <c r="O276" s="102">
        <f t="shared" si="222"/>
        <v>0</v>
      </c>
      <c r="P276" s="47">
        <f t="shared" si="223"/>
        <v>0</v>
      </c>
    </row>
    <row r="277" spans="2:16" s="38" customFormat="1" x14ac:dyDescent="0.3">
      <c r="B277" s="39" t="str">
        <f>IF(TRIM(G277)&lt;&gt;"",COUNTA($G$66:G277)&amp;"","")</f>
        <v>155</v>
      </c>
      <c r="C277" s="280"/>
      <c r="D277" s="280"/>
      <c r="E277" s="280"/>
      <c r="F277" s="162" t="s">
        <v>271</v>
      </c>
      <c r="G277" s="158">
        <v>93600</v>
      </c>
      <c r="H277" s="159"/>
      <c r="I277" s="159" t="s">
        <v>36</v>
      </c>
      <c r="J277" s="100"/>
      <c r="K277" s="101">
        <v>53</v>
      </c>
      <c r="L277" s="102">
        <f t="shared" si="221"/>
        <v>0</v>
      </c>
      <c r="M277" s="103"/>
      <c r="N277" s="101"/>
      <c r="O277" s="102">
        <f t="shared" si="222"/>
        <v>0</v>
      </c>
      <c r="P277" s="47">
        <f t="shared" si="223"/>
        <v>0</v>
      </c>
    </row>
    <row r="278" spans="2:16" s="38" customFormat="1" ht="15" customHeight="1" x14ac:dyDescent="0.3">
      <c r="B278" s="39" t="str">
        <f>IF(TRIM(G278)&lt;&gt;"",COUNTA($G$66:G278)&amp;"","")</f>
        <v/>
      </c>
      <c r="C278" s="256" t="s">
        <v>174</v>
      </c>
      <c r="D278" s="256"/>
      <c r="E278" s="256"/>
      <c r="F278" s="163" t="s">
        <v>275</v>
      </c>
      <c r="G278" s="158"/>
      <c r="H278" s="159"/>
      <c r="I278" s="159"/>
      <c r="J278" s="6"/>
      <c r="K278" s="119"/>
      <c r="L278" s="164"/>
      <c r="M278" s="69"/>
      <c r="N278" s="6"/>
      <c r="O278" s="119"/>
      <c r="P278" s="47"/>
    </row>
    <row r="279" spans="2:16" s="38" customFormat="1" x14ac:dyDescent="0.3">
      <c r="B279" s="39" t="str">
        <f>IF(TRIM(G279)&lt;&gt;"",COUNTA($G$66:G279)&amp;"","")</f>
        <v>156</v>
      </c>
      <c r="C279" s="255"/>
      <c r="D279" s="255"/>
      <c r="E279" s="255"/>
      <c r="F279" s="162" t="s">
        <v>276</v>
      </c>
      <c r="G279" s="158">
        <v>3159</v>
      </c>
      <c r="H279" s="159"/>
      <c r="I279" s="159" t="s">
        <v>36</v>
      </c>
      <c r="J279" s="100"/>
      <c r="K279" s="101">
        <v>53</v>
      </c>
      <c r="L279" s="102">
        <f t="shared" ref="L279:L281" si="224">K279*J279</f>
        <v>0</v>
      </c>
      <c r="M279" s="103"/>
      <c r="N279" s="101"/>
      <c r="O279" s="102">
        <f t="shared" ref="O279:O281" si="225">N279+M279+L279</f>
        <v>0</v>
      </c>
      <c r="P279" s="47">
        <f t="shared" ref="P279:P281" si="226">O279*G279</f>
        <v>0</v>
      </c>
    </row>
    <row r="280" spans="2:16" s="38" customFormat="1" x14ac:dyDescent="0.3">
      <c r="B280" s="39" t="str">
        <f>IF(TRIM(G280)&lt;&gt;"",COUNTA($G$66:G280)&amp;"","")</f>
        <v>157</v>
      </c>
      <c r="C280" s="255"/>
      <c r="D280" s="255"/>
      <c r="E280" s="255"/>
      <c r="F280" s="162" t="s">
        <v>273</v>
      </c>
      <c r="G280" s="165">
        <v>1404</v>
      </c>
      <c r="H280" s="159"/>
      <c r="I280" s="159" t="s">
        <v>36</v>
      </c>
      <c r="J280" s="100"/>
      <c r="K280" s="101">
        <v>53</v>
      </c>
      <c r="L280" s="102">
        <f t="shared" si="224"/>
        <v>0</v>
      </c>
      <c r="M280" s="103"/>
      <c r="N280" s="101"/>
      <c r="O280" s="102">
        <f t="shared" si="225"/>
        <v>0</v>
      </c>
      <c r="P280" s="47">
        <f t="shared" si="226"/>
        <v>0</v>
      </c>
    </row>
    <row r="281" spans="2:16" s="38" customFormat="1" x14ac:dyDescent="0.3">
      <c r="B281" s="39" t="str">
        <f>IF(TRIM(G281)&lt;&gt;"",COUNTA($G$66:G281)&amp;"","")</f>
        <v>158</v>
      </c>
      <c r="C281" s="280"/>
      <c r="D281" s="280"/>
      <c r="E281" s="280"/>
      <c r="F281" s="162" t="s">
        <v>193</v>
      </c>
      <c r="G281" s="158">
        <v>2100</v>
      </c>
      <c r="H281" s="159"/>
      <c r="I281" s="159" t="s">
        <v>36</v>
      </c>
      <c r="J281" s="100"/>
      <c r="K281" s="101">
        <v>53</v>
      </c>
      <c r="L281" s="102">
        <f t="shared" si="224"/>
        <v>0</v>
      </c>
      <c r="M281" s="103"/>
      <c r="N281" s="101"/>
      <c r="O281" s="102">
        <f t="shared" si="225"/>
        <v>0</v>
      </c>
      <c r="P281" s="47">
        <f t="shared" si="226"/>
        <v>0</v>
      </c>
    </row>
    <row r="282" spans="2:16" s="38" customFormat="1" ht="15" customHeight="1" x14ac:dyDescent="0.3">
      <c r="B282" s="39" t="str">
        <f>IF(TRIM(G282)&lt;&gt;"",COUNTA($G$66:G282)&amp;"","")</f>
        <v/>
      </c>
      <c r="C282" s="256" t="s">
        <v>174</v>
      </c>
      <c r="D282" s="256"/>
      <c r="E282" s="256"/>
      <c r="F282" s="163" t="s">
        <v>278</v>
      </c>
      <c r="G282" s="158"/>
      <c r="H282" s="159"/>
      <c r="I282" s="159"/>
      <c r="J282" s="6"/>
      <c r="K282" s="119"/>
      <c r="L282" s="164"/>
      <c r="M282" s="69"/>
      <c r="N282" s="6"/>
      <c r="O282" s="119"/>
      <c r="P282" s="47"/>
    </row>
    <row r="283" spans="2:16" s="38" customFormat="1" x14ac:dyDescent="0.3">
      <c r="B283" s="39" t="str">
        <f>IF(TRIM(G283)&lt;&gt;"",COUNTA($G$66:G283)&amp;"","")</f>
        <v>159</v>
      </c>
      <c r="C283" s="255"/>
      <c r="D283" s="255"/>
      <c r="E283" s="255"/>
      <c r="F283" s="162" t="s">
        <v>270</v>
      </c>
      <c r="G283" s="158">
        <v>14139</v>
      </c>
      <c r="H283" s="159"/>
      <c r="I283" s="159" t="s">
        <v>36</v>
      </c>
      <c r="J283" s="100"/>
      <c r="K283" s="101">
        <v>53</v>
      </c>
      <c r="L283" s="102">
        <f t="shared" ref="L283:L285" si="227">K283*J283</f>
        <v>0</v>
      </c>
      <c r="M283" s="103"/>
      <c r="N283" s="101"/>
      <c r="O283" s="102">
        <f t="shared" ref="O283:O285" si="228">N283+M283+L283</f>
        <v>0</v>
      </c>
      <c r="P283" s="47">
        <f t="shared" ref="P283:P285" si="229">O283*G283</f>
        <v>0</v>
      </c>
    </row>
    <row r="284" spans="2:16" s="38" customFormat="1" x14ac:dyDescent="0.3">
      <c r="B284" s="39" t="str">
        <f>IF(TRIM(G284)&lt;&gt;"",COUNTA($G$66:G284)&amp;"","")</f>
        <v>160</v>
      </c>
      <c r="C284" s="255"/>
      <c r="D284" s="255"/>
      <c r="E284" s="255"/>
      <c r="F284" s="162" t="s">
        <v>273</v>
      </c>
      <c r="G284" s="165">
        <v>6284</v>
      </c>
      <c r="H284" s="159"/>
      <c r="I284" s="159" t="s">
        <v>36</v>
      </c>
      <c r="J284" s="100"/>
      <c r="K284" s="101">
        <v>53</v>
      </c>
      <c r="L284" s="102">
        <f t="shared" si="227"/>
        <v>0</v>
      </c>
      <c r="M284" s="103"/>
      <c r="N284" s="101"/>
      <c r="O284" s="102">
        <f t="shared" si="228"/>
        <v>0</v>
      </c>
      <c r="P284" s="47">
        <f t="shared" si="229"/>
        <v>0</v>
      </c>
    </row>
    <row r="285" spans="2:16" s="38" customFormat="1" x14ac:dyDescent="0.3">
      <c r="B285" s="39" t="str">
        <f>IF(TRIM(G285)&lt;&gt;"",COUNTA($G$66:G285)&amp;"","")</f>
        <v>161</v>
      </c>
      <c r="C285" s="280"/>
      <c r="D285" s="280"/>
      <c r="E285" s="280"/>
      <c r="F285" s="162" t="s">
        <v>271</v>
      </c>
      <c r="G285" s="158">
        <v>9420</v>
      </c>
      <c r="H285" s="159"/>
      <c r="I285" s="159" t="s">
        <v>36</v>
      </c>
      <c r="J285" s="100"/>
      <c r="K285" s="101">
        <v>53</v>
      </c>
      <c r="L285" s="102">
        <f t="shared" si="227"/>
        <v>0</v>
      </c>
      <c r="M285" s="103"/>
      <c r="N285" s="101"/>
      <c r="O285" s="102">
        <f t="shared" si="228"/>
        <v>0</v>
      </c>
      <c r="P285" s="47">
        <f t="shared" si="229"/>
        <v>0</v>
      </c>
    </row>
    <row r="286" spans="2:16" s="38" customFormat="1" ht="15" customHeight="1" x14ac:dyDescent="0.3">
      <c r="B286" s="39" t="str">
        <f>IF(TRIM(G286)&lt;&gt;"",COUNTA($G$66:G286)&amp;"","")</f>
        <v/>
      </c>
      <c r="C286" s="256" t="s">
        <v>174</v>
      </c>
      <c r="D286" s="256"/>
      <c r="E286" s="256"/>
      <c r="F286" s="163" t="s">
        <v>281</v>
      </c>
      <c r="G286" s="158"/>
      <c r="H286" s="159"/>
      <c r="I286" s="159"/>
      <c r="J286" s="6"/>
      <c r="K286" s="119"/>
      <c r="L286" s="164"/>
      <c r="M286" s="69"/>
      <c r="N286" s="6"/>
      <c r="O286" s="119"/>
      <c r="P286" s="47"/>
    </row>
    <row r="287" spans="2:16" s="38" customFormat="1" x14ac:dyDescent="0.3">
      <c r="B287" s="39" t="str">
        <f>IF(TRIM(G287)&lt;&gt;"",COUNTA($G$66:G287)&amp;"","")</f>
        <v>162</v>
      </c>
      <c r="C287" s="255"/>
      <c r="D287" s="255"/>
      <c r="E287" s="255"/>
      <c r="F287" s="162" t="s">
        <v>270</v>
      </c>
      <c r="G287" s="158">
        <v>9976.5</v>
      </c>
      <c r="H287" s="159"/>
      <c r="I287" s="159" t="s">
        <v>36</v>
      </c>
      <c r="J287" s="100"/>
      <c r="K287" s="101">
        <v>53</v>
      </c>
      <c r="L287" s="102">
        <f t="shared" ref="L287:L289" si="230">K287*J287</f>
        <v>0</v>
      </c>
      <c r="M287" s="103"/>
      <c r="N287" s="101"/>
      <c r="O287" s="102">
        <f t="shared" ref="O287:O289" si="231">N287+M287+L287</f>
        <v>0</v>
      </c>
      <c r="P287" s="47">
        <f t="shared" ref="P287:P289" si="232">O287*G287</f>
        <v>0</v>
      </c>
    </row>
    <row r="288" spans="2:16" s="38" customFormat="1" x14ac:dyDescent="0.3">
      <c r="B288" s="39" t="str">
        <f>IF(TRIM(G288)&lt;&gt;"",COUNTA($G$66:G288)&amp;"","")</f>
        <v>163</v>
      </c>
      <c r="C288" s="255"/>
      <c r="D288" s="255"/>
      <c r="E288" s="255"/>
      <c r="F288" s="162" t="s">
        <v>273</v>
      </c>
      <c r="G288" s="165">
        <v>4434</v>
      </c>
      <c r="H288" s="159"/>
      <c r="I288" s="159" t="s">
        <v>36</v>
      </c>
      <c r="J288" s="100"/>
      <c r="K288" s="101">
        <v>53</v>
      </c>
      <c r="L288" s="102">
        <f t="shared" si="230"/>
        <v>0</v>
      </c>
      <c r="M288" s="103"/>
      <c r="N288" s="101"/>
      <c r="O288" s="102">
        <f t="shared" si="231"/>
        <v>0</v>
      </c>
      <c r="P288" s="47">
        <f t="shared" si="232"/>
        <v>0</v>
      </c>
    </row>
    <row r="289" spans="2:16" s="38" customFormat="1" x14ac:dyDescent="0.3">
      <c r="B289" s="39" t="str">
        <f>IF(TRIM(G289)&lt;&gt;"",COUNTA($G$66:G289)&amp;"","")</f>
        <v>164</v>
      </c>
      <c r="C289" s="280"/>
      <c r="D289" s="280"/>
      <c r="E289" s="280"/>
      <c r="F289" s="162" t="s">
        <v>271</v>
      </c>
      <c r="G289" s="158">
        <v>6645</v>
      </c>
      <c r="H289" s="159"/>
      <c r="I289" s="159" t="s">
        <v>36</v>
      </c>
      <c r="J289" s="100"/>
      <c r="K289" s="101">
        <v>53</v>
      </c>
      <c r="L289" s="102">
        <f t="shared" si="230"/>
        <v>0</v>
      </c>
      <c r="M289" s="103"/>
      <c r="N289" s="101"/>
      <c r="O289" s="102">
        <f t="shared" si="231"/>
        <v>0</v>
      </c>
      <c r="P289" s="47">
        <f t="shared" si="232"/>
        <v>0</v>
      </c>
    </row>
    <row r="290" spans="2:16" s="38" customFormat="1" ht="15" customHeight="1" x14ac:dyDescent="0.3">
      <c r="B290" s="39" t="str">
        <f>IF(TRIM(G290)&lt;&gt;"",COUNTA($G$66:G290)&amp;"","")</f>
        <v/>
      </c>
      <c r="C290" s="256" t="s">
        <v>174</v>
      </c>
      <c r="D290" s="256"/>
      <c r="E290" s="256"/>
      <c r="F290" s="163" t="s">
        <v>283</v>
      </c>
      <c r="G290" s="158"/>
      <c r="H290" s="159"/>
      <c r="I290" s="159"/>
      <c r="J290" s="6"/>
      <c r="K290" s="119"/>
      <c r="L290" s="164"/>
      <c r="M290" s="69"/>
      <c r="N290" s="6"/>
      <c r="O290" s="119"/>
      <c r="P290" s="47"/>
    </row>
    <row r="291" spans="2:16" s="38" customFormat="1" x14ac:dyDescent="0.3">
      <c r="B291" s="39" t="str">
        <f>IF(TRIM(G291)&lt;&gt;"",COUNTA($G$66:G291)&amp;"","")</f>
        <v>165</v>
      </c>
      <c r="C291" s="255"/>
      <c r="D291" s="255"/>
      <c r="E291" s="255"/>
      <c r="F291" s="162" t="s">
        <v>284</v>
      </c>
      <c r="G291" s="158">
        <v>6039</v>
      </c>
      <c r="H291" s="159"/>
      <c r="I291" s="159" t="s">
        <v>36</v>
      </c>
      <c r="J291" s="100"/>
      <c r="K291" s="101">
        <v>53</v>
      </c>
      <c r="L291" s="102">
        <f t="shared" ref="L291:L292" si="233">K291*J291</f>
        <v>0</v>
      </c>
      <c r="M291" s="103"/>
      <c r="N291" s="101"/>
      <c r="O291" s="102">
        <f t="shared" ref="O291:O292" si="234">N291+M291+L291</f>
        <v>0</v>
      </c>
      <c r="P291" s="47">
        <f t="shared" ref="P291:P292" si="235">O291*G291</f>
        <v>0</v>
      </c>
    </row>
    <row r="292" spans="2:16" s="38" customFormat="1" x14ac:dyDescent="0.3">
      <c r="B292" s="39" t="str">
        <f>IF(TRIM(G292)&lt;&gt;"",COUNTA($G$66:G292)&amp;"","")</f>
        <v>166</v>
      </c>
      <c r="C292" s="280"/>
      <c r="D292" s="280"/>
      <c r="E292" s="280"/>
      <c r="F292" s="162" t="s">
        <v>190</v>
      </c>
      <c r="G292" s="158">
        <v>4020</v>
      </c>
      <c r="H292" s="159"/>
      <c r="I292" s="159" t="s">
        <v>36</v>
      </c>
      <c r="J292" s="100"/>
      <c r="K292" s="101">
        <v>53</v>
      </c>
      <c r="L292" s="102">
        <f t="shared" si="233"/>
        <v>0</v>
      </c>
      <c r="M292" s="103"/>
      <c r="N292" s="101"/>
      <c r="O292" s="102">
        <f t="shared" si="234"/>
        <v>0</v>
      </c>
      <c r="P292" s="47">
        <f t="shared" si="235"/>
        <v>0</v>
      </c>
    </row>
    <row r="293" spans="2:16" s="38" customFormat="1" ht="15" customHeight="1" x14ac:dyDescent="0.3">
      <c r="B293" s="39" t="str">
        <f>IF(TRIM(G293)&lt;&gt;"",COUNTA($G$66:G293)&amp;"","")</f>
        <v/>
      </c>
      <c r="C293" s="256" t="s">
        <v>174</v>
      </c>
      <c r="D293" s="256"/>
      <c r="E293" s="256"/>
      <c r="F293" s="163" t="s">
        <v>286</v>
      </c>
      <c r="G293" s="158"/>
      <c r="H293" s="159"/>
      <c r="I293" s="159"/>
      <c r="J293" s="6"/>
      <c r="K293" s="119"/>
      <c r="L293" s="164"/>
      <c r="M293" s="69"/>
      <c r="N293" s="6"/>
      <c r="O293" s="119"/>
      <c r="P293" s="47"/>
    </row>
    <row r="294" spans="2:16" s="38" customFormat="1" x14ac:dyDescent="0.3">
      <c r="B294" s="39" t="str">
        <f>IF(TRIM(G294)&lt;&gt;"",COUNTA($G$66:G294)&amp;"","")</f>
        <v>167</v>
      </c>
      <c r="C294" s="255"/>
      <c r="D294" s="255"/>
      <c r="E294" s="255"/>
      <c r="F294" s="162" t="s">
        <v>189</v>
      </c>
      <c r="G294" s="158">
        <v>37971.937969924809</v>
      </c>
      <c r="H294" s="159"/>
      <c r="I294" s="159" t="s">
        <v>36</v>
      </c>
      <c r="J294" s="100"/>
      <c r="K294" s="101">
        <v>53</v>
      </c>
      <c r="L294" s="102">
        <f t="shared" ref="L294:L295" si="236">K294*J294</f>
        <v>0</v>
      </c>
      <c r="M294" s="103"/>
      <c r="N294" s="101"/>
      <c r="O294" s="102">
        <f t="shared" ref="O294:O295" si="237">N294+M294+L294</f>
        <v>0</v>
      </c>
      <c r="P294" s="47">
        <f t="shared" ref="P294:P295" si="238">O294*G294</f>
        <v>0</v>
      </c>
    </row>
    <row r="295" spans="2:16" s="38" customFormat="1" x14ac:dyDescent="0.3">
      <c r="B295" s="39" t="str">
        <f>IF(TRIM(G295)&lt;&gt;"",COUNTA($G$66:G295)&amp;"","")</f>
        <v>168</v>
      </c>
      <c r="C295" s="280"/>
      <c r="D295" s="280"/>
      <c r="E295" s="280"/>
      <c r="F295" s="162" t="s">
        <v>190</v>
      </c>
      <c r="G295" s="158">
        <v>13995</v>
      </c>
      <c r="H295" s="159"/>
      <c r="I295" s="159" t="s">
        <v>36</v>
      </c>
      <c r="J295" s="100"/>
      <c r="K295" s="101">
        <v>53</v>
      </c>
      <c r="L295" s="102">
        <f t="shared" si="236"/>
        <v>0</v>
      </c>
      <c r="M295" s="103"/>
      <c r="N295" s="101"/>
      <c r="O295" s="102">
        <f t="shared" si="237"/>
        <v>0</v>
      </c>
      <c r="P295" s="47">
        <f t="shared" si="238"/>
        <v>0</v>
      </c>
    </row>
    <row r="296" spans="2:16" s="38" customFormat="1" ht="15" customHeight="1" x14ac:dyDescent="0.3">
      <c r="B296" s="39" t="str">
        <f>IF(TRIM(G296)&lt;&gt;"",COUNTA($G$66:G296)&amp;"","")</f>
        <v/>
      </c>
      <c r="C296" s="256" t="s">
        <v>174</v>
      </c>
      <c r="D296" s="256"/>
      <c r="E296" s="256"/>
      <c r="F296" s="163" t="s">
        <v>289</v>
      </c>
      <c r="G296" s="158"/>
      <c r="H296" s="159"/>
      <c r="I296" s="159"/>
      <c r="J296" s="6"/>
      <c r="K296" s="119"/>
      <c r="L296" s="164"/>
      <c r="M296" s="69"/>
      <c r="N296" s="6"/>
      <c r="O296" s="119"/>
      <c r="P296" s="47"/>
    </row>
    <row r="297" spans="2:16" s="38" customFormat="1" x14ac:dyDescent="0.3">
      <c r="B297" s="39" t="str">
        <f>IF(TRIM(G297)&lt;&gt;"",COUNTA($G$66:G297)&amp;"","")</f>
        <v>169</v>
      </c>
      <c r="C297" s="255"/>
      <c r="D297" s="255"/>
      <c r="E297" s="255"/>
      <c r="F297" s="162" t="s">
        <v>189</v>
      </c>
      <c r="G297" s="158">
        <v>48380.396616541351</v>
      </c>
      <c r="H297" s="159"/>
      <c r="I297" s="159" t="s">
        <v>36</v>
      </c>
      <c r="J297" s="100"/>
      <c r="K297" s="101">
        <v>53</v>
      </c>
      <c r="L297" s="102">
        <f t="shared" ref="L297:L298" si="239">K297*J297</f>
        <v>0</v>
      </c>
      <c r="M297" s="103"/>
      <c r="N297" s="101"/>
      <c r="O297" s="102">
        <f t="shared" ref="O297:O298" si="240">N297+M297+L297</f>
        <v>0</v>
      </c>
      <c r="P297" s="47">
        <f t="shared" ref="P297:P298" si="241">O297*G297</f>
        <v>0</v>
      </c>
    </row>
    <row r="298" spans="2:16" s="38" customFormat="1" x14ac:dyDescent="0.3">
      <c r="B298" s="39" t="str">
        <f>IF(TRIM(G298)&lt;&gt;"",COUNTA($G$66:G298)&amp;"","")</f>
        <v>170</v>
      </c>
      <c r="C298" s="280"/>
      <c r="D298" s="280"/>
      <c r="E298" s="280"/>
      <c r="F298" s="162" t="s">
        <v>190</v>
      </c>
      <c r="G298" s="158">
        <v>17940</v>
      </c>
      <c r="H298" s="159"/>
      <c r="I298" s="159" t="s">
        <v>36</v>
      </c>
      <c r="J298" s="100"/>
      <c r="K298" s="101">
        <v>53</v>
      </c>
      <c r="L298" s="102">
        <f t="shared" si="239"/>
        <v>0</v>
      </c>
      <c r="M298" s="103"/>
      <c r="N298" s="101"/>
      <c r="O298" s="102">
        <f t="shared" si="240"/>
        <v>0</v>
      </c>
      <c r="P298" s="47">
        <f t="shared" si="241"/>
        <v>0</v>
      </c>
    </row>
    <row r="299" spans="2:16" s="38" customFormat="1" ht="15" customHeight="1" x14ac:dyDescent="0.3">
      <c r="B299" s="39" t="str">
        <f>IF(TRIM(G299)&lt;&gt;"",COUNTA($G$66:G299)&amp;"","")</f>
        <v/>
      </c>
      <c r="C299" s="256" t="s">
        <v>174</v>
      </c>
      <c r="D299" s="256"/>
      <c r="E299" s="256"/>
      <c r="F299" s="163" t="s">
        <v>292</v>
      </c>
      <c r="G299" s="158"/>
      <c r="H299" s="159"/>
      <c r="I299" s="159"/>
      <c r="J299" s="6"/>
      <c r="K299" s="119"/>
      <c r="L299" s="164"/>
      <c r="M299" s="69"/>
      <c r="N299" s="6"/>
      <c r="O299" s="119"/>
      <c r="P299" s="47"/>
    </row>
    <row r="300" spans="2:16" s="38" customFormat="1" x14ac:dyDescent="0.3">
      <c r="B300" s="39" t="str">
        <f>IF(TRIM(G300)&lt;&gt;"",COUNTA($G$66:G300)&amp;"","")</f>
        <v>171</v>
      </c>
      <c r="C300" s="255"/>
      <c r="D300" s="255"/>
      <c r="E300" s="255"/>
      <c r="F300" s="162" t="s">
        <v>189</v>
      </c>
      <c r="G300" s="158">
        <v>26683.682330827065</v>
      </c>
      <c r="H300" s="159"/>
      <c r="I300" s="159" t="s">
        <v>36</v>
      </c>
      <c r="J300" s="100"/>
      <c r="K300" s="101">
        <v>53</v>
      </c>
      <c r="L300" s="102">
        <f t="shared" ref="L300:L301" si="242">K300*J300</f>
        <v>0</v>
      </c>
      <c r="M300" s="103"/>
      <c r="N300" s="101"/>
      <c r="O300" s="102">
        <f t="shared" ref="O300:O301" si="243">N300+M300+L300</f>
        <v>0</v>
      </c>
      <c r="P300" s="47">
        <f t="shared" ref="P300:P301" si="244">O300*G300</f>
        <v>0</v>
      </c>
    </row>
    <row r="301" spans="2:16" s="38" customFormat="1" x14ac:dyDescent="0.3">
      <c r="B301" s="39" t="str">
        <f>IF(TRIM(G301)&lt;&gt;"",COUNTA($G$66:G301)&amp;"","")</f>
        <v>172</v>
      </c>
      <c r="C301" s="280"/>
      <c r="D301" s="280"/>
      <c r="E301" s="280"/>
      <c r="F301" s="162" t="s">
        <v>190</v>
      </c>
      <c r="G301" s="158">
        <v>9900</v>
      </c>
      <c r="H301" s="159"/>
      <c r="I301" s="159" t="s">
        <v>36</v>
      </c>
      <c r="J301" s="100"/>
      <c r="K301" s="101">
        <v>53</v>
      </c>
      <c r="L301" s="102">
        <f t="shared" si="242"/>
        <v>0</v>
      </c>
      <c r="M301" s="103"/>
      <c r="N301" s="101"/>
      <c r="O301" s="102">
        <f t="shared" si="243"/>
        <v>0</v>
      </c>
      <c r="P301" s="47">
        <f t="shared" si="244"/>
        <v>0</v>
      </c>
    </row>
    <row r="302" spans="2:16" s="38" customFormat="1" ht="15" customHeight="1" x14ac:dyDescent="0.3">
      <c r="B302" s="39" t="str">
        <f>IF(TRIM(G302)&lt;&gt;"",COUNTA($G$66:G302)&amp;"","")</f>
        <v/>
      </c>
      <c r="C302" s="256" t="s">
        <v>174</v>
      </c>
      <c r="D302" s="256"/>
      <c r="E302" s="256"/>
      <c r="F302" s="163" t="s">
        <v>296</v>
      </c>
      <c r="G302" s="158"/>
      <c r="H302" s="159"/>
      <c r="I302" s="159"/>
      <c r="J302" s="6"/>
      <c r="K302" s="119"/>
      <c r="L302" s="164"/>
      <c r="M302" s="69"/>
      <c r="N302" s="6"/>
      <c r="O302" s="119"/>
      <c r="P302" s="47"/>
    </row>
    <row r="303" spans="2:16" s="38" customFormat="1" x14ac:dyDescent="0.3">
      <c r="B303" s="39" t="str">
        <f>IF(TRIM(G303)&lt;&gt;"",COUNTA($G$66:G303)&amp;"","")</f>
        <v>173</v>
      </c>
      <c r="C303" s="255"/>
      <c r="D303" s="255"/>
      <c r="E303" s="255"/>
      <c r="F303" s="162" t="s">
        <v>189</v>
      </c>
      <c r="G303" s="158">
        <v>5978.4548872180449</v>
      </c>
      <c r="H303" s="159"/>
      <c r="I303" s="159" t="s">
        <v>36</v>
      </c>
      <c r="J303" s="100"/>
      <c r="K303" s="101">
        <v>53</v>
      </c>
      <c r="L303" s="102">
        <f t="shared" ref="L303:L304" si="245">K303*J303</f>
        <v>0</v>
      </c>
      <c r="M303" s="103"/>
      <c r="N303" s="101"/>
      <c r="O303" s="102">
        <f t="shared" ref="O303:O304" si="246">N303+M303+L303</f>
        <v>0</v>
      </c>
      <c r="P303" s="47">
        <f t="shared" ref="P303:P304" si="247">O303*G303</f>
        <v>0</v>
      </c>
    </row>
    <row r="304" spans="2:16" s="38" customFormat="1" x14ac:dyDescent="0.3">
      <c r="B304" s="39" t="str">
        <f>IF(TRIM(G304)&lt;&gt;"",COUNTA($G$66:G304)&amp;"","")</f>
        <v>174</v>
      </c>
      <c r="C304" s="280"/>
      <c r="D304" s="280"/>
      <c r="E304" s="280"/>
      <c r="F304" s="162" t="s">
        <v>190</v>
      </c>
      <c r="G304" s="158">
        <v>2208</v>
      </c>
      <c r="H304" s="159"/>
      <c r="I304" s="159" t="s">
        <v>36</v>
      </c>
      <c r="J304" s="100"/>
      <c r="K304" s="101">
        <v>53</v>
      </c>
      <c r="L304" s="102">
        <f t="shared" si="245"/>
        <v>0</v>
      </c>
      <c r="M304" s="103"/>
      <c r="N304" s="101"/>
      <c r="O304" s="102">
        <f t="shared" si="246"/>
        <v>0</v>
      </c>
      <c r="P304" s="47">
        <f t="shared" si="247"/>
        <v>0</v>
      </c>
    </row>
    <row r="305" spans="2:16" s="38" customFormat="1" ht="27.6" x14ac:dyDescent="0.3">
      <c r="B305" s="39" t="str">
        <f>IF(TRIM(G305)&lt;&gt;"",COUNTA($G$66:G305)&amp;"","")</f>
        <v/>
      </c>
      <c r="C305" s="256" t="s">
        <v>174</v>
      </c>
      <c r="D305" s="256"/>
      <c r="E305" s="256"/>
      <c r="F305" s="163" t="s">
        <v>297</v>
      </c>
      <c r="G305" s="158"/>
      <c r="H305" s="159"/>
      <c r="I305" s="159"/>
      <c r="J305" s="6"/>
      <c r="K305" s="119"/>
      <c r="L305" s="164"/>
      <c r="M305" s="69"/>
      <c r="N305" s="6"/>
      <c r="O305" s="119"/>
      <c r="P305" s="47"/>
    </row>
    <row r="306" spans="2:16" s="38" customFormat="1" x14ac:dyDescent="0.3">
      <c r="B306" s="39" t="str">
        <f>IF(TRIM(G306)&lt;&gt;"",COUNTA($G$66:G306)&amp;"","")</f>
        <v>175</v>
      </c>
      <c r="C306" s="255"/>
      <c r="D306" s="255"/>
      <c r="E306" s="255"/>
      <c r="F306" s="162" t="s">
        <v>189</v>
      </c>
      <c r="G306" s="158">
        <v>8336.4116541353378</v>
      </c>
      <c r="H306" s="159"/>
      <c r="I306" s="159" t="s">
        <v>36</v>
      </c>
      <c r="J306" s="100"/>
      <c r="K306" s="101">
        <v>53</v>
      </c>
      <c r="L306" s="102">
        <f t="shared" ref="L306:L307" si="248">K306*J306</f>
        <v>0</v>
      </c>
      <c r="M306" s="103"/>
      <c r="N306" s="101"/>
      <c r="O306" s="102">
        <f t="shared" ref="O306:O307" si="249">N306+M306+L306</f>
        <v>0</v>
      </c>
      <c r="P306" s="47">
        <f t="shared" ref="P306:P307" si="250">O306*G306</f>
        <v>0</v>
      </c>
    </row>
    <row r="307" spans="2:16" s="38" customFormat="1" x14ac:dyDescent="0.3">
      <c r="B307" s="39" t="str">
        <f>IF(TRIM(G307)&lt;&gt;"",COUNTA($G$66:G307)&amp;"","")</f>
        <v>176</v>
      </c>
      <c r="C307" s="280"/>
      <c r="D307" s="280"/>
      <c r="E307" s="280"/>
      <c r="F307" s="162" t="s">
        <v>190</v>
      </c>
      <c r="G307" s="158">
        <v>3030</v>
      </c>
      <c r="H307" s="159"/>
      <c r="I307" s="159" t="s">
        <v>36</v>
      </c>
      <c r="J307" s="100"/>
      <c r="K307" s="101">
        <v>53</v>
      </c>
      <c r="L307" s="102">
        <f t="shared" si="248"/>
        <v>0</v>
      </c>
      <c r="M307" s="103"/>
      <c r="N307" s="101"/>
      <c r="O307" s="102">
        <f t="shared" si="249"/>
        <v>0</v>
      </c>
      <c r="P307" s="47">
        <f t="shared" si="250"/>
        <v>0</v>
      </c>
    </row>
    <row r="308" spans="2:16" s="38" customFormat="1" ht="27.6" x14ac:dyDescent="0.3">
      <c r="B308" s="39" t="str">
        <f>IF(TRIM(G308)&lt;&gt;"",COUNTA($G$66:G308)&amp;"","")</f>
        <v/>
      </c>
      <c r="C308" s="256" t="s">
        <v>174</v>
      </c>
      <c r="D308" s="256"/>
      <c r="E308" s="256"/>
      <c r="F308" s="163" t="s">
        <v>299</v>
      </c>
      <c r="G308" s="158"/>
      <c r="H308" s="159"/>
      <c r="I308" s="159"/>
      <c r="J308" s="6"/>
      <c r="K308" s="119"/>
      <c r="L308" s="164"/>
      <c r="M308" s="69"/>
      <c r="N308" s="6"/>
      <c r="O308" s="119"/>
      <c r="P308" s="47"/>
    </row>
    <row r="309" spans="2:16" s="38" customFormat="1" x14ac:dyDescent="0.3">
      <c r="B309" s="39" t="str">
        <f>IF(TRIM(G309)&lt;&gt;"",COUNTA($G$66:G309)&amp;"","")</f>
        <v>177</v>
      </c>
      <c r="C309" s="255"/>
      <c r="D309" s="255"/>
      <c r="E309" s="255"/>
      <c r="F309" s="162" t="s">
        <v>189</v>
      </c>
      <c r="G309" s="158">
        <v>23742.501879699244</v>
      </c>
      <c r="H309" s="159"/>
      <c r="I309" s="159" t="s">
        <v>36</v>
      </c>
      <c r="J309" s="100"/>
      <c r="K309" s="101">
        <v>53</v>
      </c>
      <c r="L309" s="102">
        <f t="shared" ref="L309:L310" si="251">K309*J309</f>
        <v>0</v>
      </c>
      <c r="M309" s="103"/>
      <c r="N309" s="101"/>
      <c r="O309" s="102">
        <f t="shared" ref="O309:O310" si="252">N309+M309+L309</f>
        <v>0</v>
      </c>
      <c r="P309" s="47">
        <f t="shared" ref="P309:P310" si="253">O309*G309</f>
        <v>0</v>
      </c>
    </row>
    <row r="310" spans="2:16" s="38" customFormat="1" x14ac:dyDescent="0.3">
      <c r="B310" s="39" t="str">
        <f>IF(TRIM(G310)&lt;&gt;"",COUNTA($G$66:G310)&amp;"","")</f>
        <v>178</v>
      </c>
      <c r="C310" s="280"/>
      <c r="D310" s="280"/>
      <c r="E310" s="280"/>
      <c r="F310" s="162" t="s">
        <v>190</v>
      </c>
      <c r="G310" s="158">
        <v>8670</v>
      </c>
      <c r="H310" s="159"/>
      <c r="I310" s="159" t="s">
        <v>36</v>
      </c>
      <c r="J310" s="100"/>
      <c r="K310" s="101">
        <v>53</v>
      </c>
      <c r="L310" s="102">
        <f t="shared" si="251"/>
        <v>0</v>
      </c>
      <c r="M310" s="103"/>
      <c r="N310" s="101"/>
      <c r="O310" s="102">
        <f t="shared" si="252"/>
        <v>0</v>
      </c>
      <c r="P310" s="47">
        <f t="shared" si="253"/>
        <v>0</v>
      </c>
    </row>
    <row r="311" spans="2:16" s="38" customFormat="1" ht="27.6" x14ac:dyDescent="0.3">
      <c r="B311" s="39" t="str">
        <f>IF(TRIM(G311)&lt;&gt;"",COUNTA($G$66:G311)&amp;"","")</f>
        <v/>
      </c>
      <c r="C311" s="256" t="s">
        <v>174</v>
      </c>
      <c r="D311" s="256"/>
      <c r="E311" s="256"/>
      <c r="F311" s="163" t="s">
        <v>300</v>
      </c>
      <c r="G311" s="158"/>
      <c r="H311" s="159"/>
      <c r="I311" s="159"/>
      <c r="J311" s="6"/>
      <c r="K311" s="119"/>
      <c r="L311" s="164"/>
      <c r="M311" s="69"/>
      <c r="N311" s="6"/>
      <c r="O311" s="119"/>
      <c r="P311" s="47"/>
    </row>
    <row r="312" spans="2:16" s="38" customFormat="1" x14ac:dyDescent="0.3">
      <c r="B312" s="39" t="str">
        <f>IF(TRIM(G312)&lt;&gt;"",COUNTA($G$66:G312)&amp;"","")</f>
        <v>179</v>
      </c>
      <c r="C312" s="255"/>
      <c r="D312" s="255"/>
      <c r="E312" s="255"/>
      <c r="F312" s="162" t="s">
        <v>189</v>
      </c>
      <c r="G312" s="158">
        <v>2928.6071428571422</v>
      </c>
      <c r="H312" s="159"/>
      <c r="I312" s="159" t="s">
        <v>36</v>
      </c>
      <c r="J312" s="100"/>
      <c r="K312" s="101">
        <v>53</v>
      </c>
      <c r="L312" s="102">
        <f t="shared" ref="L312:L313" si="254">K312*J312</f>
        <v>0</v>
      </c>
      <c r="M312" s="103"/>
      <c r="N312" s="101"/>
      <c r="O312" s="102">
        <f t="shared" ref="O312:O313" si="255">N312+M312+L312</f>
        <v>0</v>
      </c>
      <c r="P312" s="47">
        <f t="shared" ref="P312:P313" si="256">O312*G312</f>
        <v>0</v>
      </c>
    </row>
    <row r="313" spans="2:16" s="38" customFormat="1" x14ac:dyDescent="0.3">
      <c r="B313" s="39" t="str">
        <f>IF(TRIM(G313)&lt;&gt;"",COUNTA($G$66:G313)&amp;"","")</f>
        <v>180</v>
      </c>
      <c r="C313" s="280"/>
      <c r="D313" s="280"/>
      <c r="E313" s="280"/>
      <c r="F313" s="162" t="s">
        <v>190</v>
      </c>
      <c r="G313" s="158">
        <v>1083</v>
      </c>
      <c r="H313" s="159"/>
      <c r="I313" s="159" t="s">
        <v>36</v>
      </c>
      <c r="J313" s="100"/>
      <c r="K313" s="101">
        <v>53</v>
      </c>
      <c r="L313" s="102">
        <f t="shared" si="254"/>
        <v>0</v>
      </c>
      <c r="M313" s="103"/>
      <c r="N313" s="101"/>
      <c r="O313" s="102">
        <f t="shared" si="255"/>
        <v>0</v>
      </c>
      <c r="P313" s="47">
        <f t="shared" si="256"/>
        <v>0</v>
      </c>
    </row>
    <row r="314" spans="2:16" s="38" customFormat="1" ht="14.25" customHeight="1" x14ac:dyDescent="0.3">
      <c r="B314" s="39" t="str">
        <f>IF(TRIM(G314)&lt;&gt;"",COUNTA($G$66:G314)&amp;"","")</f>
        <v/>
      </c>
      <c r="C314" s="256" t="s">
        <v>174</v>
      </c>
      <c r="D314" s="256"/>
      <c r="E314" s="256"/>
      <c r="F314" s="163" t="s">
        <v>302</v>
      </c>
      <c r="G314" s="158"/>
      <c r="H314" s="159"/>
      <c r="I314" s="159"/>
      <c r="J314" s="6"/>
      <c r="K314" s="119"/>
      <c r="L314" s="164"/>
      <c r="M314" s="69"/>
      <c r="N314" s="6"/>
      <c r="O314" s="119"/>
      <c r="P314" s="47"/>
    </row>
    <row r="315" spans="2:16" s="38" customFormat="1" x14ac:dyDescent="0.3">
      <c r="B315" s="39" t="str">
        <f>IF(TRIM(G315)&lt;&gt;"",COUNTA($G$66:G315)&amp;"","")</f>
        <v>181</v>
      </c>
      <c r="C315" s="255"/>
      <c r="D315" s="255"/>
      <c r="E315" s="255"/>
      <c r="F315" s="162" t="s">
        <v>189</v>
      </c>
      <c r="G315" s="158">
        <v>638.15753938484625</v>
      </c>
      <c r="H315" s="159"/>
      <c r="I315" s="159" t="s">
        <v>36</v>
      </c>
      <c r="J315" s="100"/>
      <c r="K315" s="101">
        <v>53</v>
      </c>
      <c r="L315" s="102">
        <f t="shared" ref="L315:L316" si="257">K315*J315</f>
        <v>0</v>
      </c>
      <c r="M315" s="103"/>
      <c r="N315" s="101"/>
      <c r="O315" s="102">
        <f t="shared" ref="O315:O316" si="258">N315+M315+L315</f>
        <v>0</v>
      </c>
      <c r="P315" s="47">
        <f t="shared" ref="P315:P316" si="259">O315*G315</f>
        <v>0</v>
      </c>
    </row>
    <row r="316" spans="2:16" s="38" customFormat="1" x14ac:dyDescent="0.3">
      <c r="B316" s="39" t="str">
        <f>IF(TRIM(G316)&lt;&gt;"",COUNTA($G$66:G316)&amp;"","")</f>
        <v>182</v>
      </c>
      <c r="C316" s="280"/>
      <c r="D316" s="280"/>
      <c r="E316" s="280"/>
      <c r="F316" s="162" t="s">
        <v>190</v>
      </c>
      <c r="G316" s="158">
        <v>315</v>
      </c>
      <c r="H316" s="159"/>
      <c r="I316" s="159" t="s">
        <v>36</v>
      </c>
      <c r="J316" s="100"/>
      <c r="K316" s="101">
        <v>53</v>
      </c>
      <c r="L316" s="102">
        <f t="shared" si="257"/>
        <v>0</v>
      </c>
      <c r="M316" s="103"/>
      <c r="N316" s="101"/>
      <c r="O316" s="102">
        <f t="shared" si="258"/>
        <v>0</v>
      </c>
      <c r="P316" s="47">
        <f t="shared" si="259"/>
        <v>0</v>
      </c>
    </row>
    <row r="317" spans="2:16" s="38" customFormat="1" ht="14.25" customHeight="1" x14ac:dyDescent="0.3">
      <c r="B317" s="39" t="str">
        <f>IF(TRIM(G317)&lt;&gt;"",COUNTA($G$66:G317)&amp;"","")</f>
        <v/>
      </c>
      <c r="C317" s="256" t="s">
        <v>174</v>
      </c>
      <c r="D317" s="256"/>
      <c r="E317" s="256"/>
      <c r="F317" s="163" t="s">
        <v>303</v>
      </c>
      <c r="G317" s="158"/>
      <c r="H317" s="159"/>
      <c r="I317" s="159"/>
      <c r="J317" s="6"/>
      <c r="K317" s="119"/>
      <c r="L317" s="164"/>
      <c r="M317" s="69"/>
      <c r="N317" s="6"/>
      <c r="O317" s="119"/>
      <c r="P317" s="47"/>
    </row>
    <row r="318" spans="2:16" s="38" customFormat="1" x14ac:dyDescent="0.3">
      <c r="B318" s="39" t="str">
        <f>IF(TRIM(G318)&lt;&gt;"",COUNTA($G$66:G318)&amp;"","")</f>
        <v>183</v>
      </c>
      <c r="C318" s="255"/>
      <c r="D318" s="255"/>
      <c r="E318" s="255"/>
      <c r="F318" s="162" t="s">
        <v>189</v>
      </c>
      <c r="G318" s="158">
        <v>9891.4718679669913</v>
      </c>
      <c r="H318" s="159"/>
      <c r="I318" s="159" t="s">
        <v>36</v>
      </c>
      <c r="J318" s="100"/>
      <c r="K318" s="101">
        <v>53</v>
      </c>
      <c r="L318" s="102">
        <f t="shared" ref="L318:L319" si="260">K318*J318</f>
        <v>0</v>
      </c>
      <c r="M318" s="103"/>
      <c r="N318" s="101"/>
      <c r="O318" s="102">
        <f t="shared" ref="O318:O319" si="261">N318+M318+L318</f>
        <v>0</v>
      </c>
      <c r="P318" s="47">
        <f t="shared" ref="P318:P319" si="262">O318*G318</f>
        <v>0</v>
      </c>
    </row>
    <row r="319" spans="2:16" s="38" customFormat="1" x14ac:dyDescent="0.3">
      <c r="B319" s="39" t="str">
        <f>IF(TRIM(G319)&lt;&gt;"",COUNTA($G$66:G319)&amp;"","")</f>
        <v>184</v>
      </c>
      <c r="C319" s="280"/>
      <c r="D319" s="280"/>
      <c r="E319" s="280"/>
      <c r="F319" s="162" t="s">
        <v>190</v>
      </c>
      <c r="G319" s="158">
        <v>9885</v>
      </c>
      <c r="H319" s="159"/>
      <c r="I319" s="159" t="s">
        <v>36</v>
      </c>
      <c r="J319" s="100"/>
      <c r="K319" s="101">
        <v>53</v>
      </c>
      <c r="L319" s="102">
        <f t="shared" si="260"/>
        <v>0</v>
      </c>
      <c r="M319" s="103"/>
      <c r="N319" s="101"/>
      <c r="O319" s="102">
        <f t="shared" si="261"/>
        <v>0</v>
      </c>
      <c r="P319" s="47">
        <f t="shared" si="262"/>
        <v>0</v>
      </c>
    </row>
    <row r="320" spans="2:16" s="38" customFormat="1" ht="15" customHeight="1" x14ac:dyDescent="0.3">
      <c r="B320" s="39" t="str">
        <f>IF(TRIM(G320)&lt;&gt;"",COUNTA($G$66:G320)&amp;"","")</f>
        <v/>
      </c>
      <c r="C320" s="255" t="s">
        <v>174</v>
      </c>
      <c r="D320" s="255"/>
      <c r="E320" s="255"/>
      <c r="F320" s="163" t="s">
        <v>304</v>
      </c>
      <c r="G320" s="158"/>
      <c r="H320" s="159"/>
      <c r="I320" s="159"/>
      <c r="J320" s="6"/>
      <c r="K320" s="119"/>
      <c r="L320" s="164"/>
      <c r="M320" s="69"/>
      <c r="N320" s="6"/>
      <c r="O320" s="119"/>
      <c r="P320" s="47"/>
    </row>
    <row r="321" spans="2:16" s="38" customFormat="1" x14ac:dyDescent="0.3">
      <c r="B321" s="39" t="str">
        <f>IF(TRIM(G321)&lt;&gt;"",COUNTA($G$66:G321)&amp;"","")</f>
        <v>185</v>
      </c>
      <c r="C321" s="255"/>
      <c r="D321" s="255"/>
      <c r="E321" s="255"/>
      <c r="F321" s="162" t="s">
        <v>189</v>
      </c>
      <c r="G321" s="158">
        <v>1247.8094523630907</v>
      </c>
      <c r="H321" s="159"/>
      <c r="I321" s="159" t="s">
        <v>36</v>
      </c>
      <c r="J321" s="100"/>
      <c r="K321" s="101">
        <v>53</v>
      </c>
      <c r="L321" s="102">
        <f t="shared" ref="L321:L322" si="263">K321*J321</f>
        <v>0</v>
      </c>
      <c r="M321" s="103"/>
      <c r="N321" s="101"/>
      <c r="O321" s="102">
        <f t="shared" ref="O321:O322" si="264">N321+M321+L321</f>
        <v>0</v>
      </c>
      <c r="P321" s="47">
        <f t="shared" ref="P321:P322" si="265">O321*G321</f>
        <v>0</v>
      </c>
    </row>
    <row r="322" spans="2:16" s="38" customFormat="1" x14ac:dyDescent="0.3">
      <c r="B322" s="39" t="str">
        <f>IF(TRIM(G322)&lt;&gt;"",COUNTA($G$66:G322)&amp;"","")</f>
        <v>186</v>
      </c>
      <c r="C322" s="255"/>
      <c r="D322" s="255"/>
      <c r="E322" s="255"/>
      <c r="F322" s="162" t="s">
        <v>190</v>
      </c>
      <c r="G322" s="158">
        <v>495</v>
      </c>
      <c r="H322" s="159"/>
      <c r="I322" s="159" t="s">
        <v>36</v>
      </c>
      <c r="J322" s="100"/>
      <c r="K322" s="101">
        <v>53</v>
      </c>
      <c r="L322" s="102">
        <f t="shared" si="263"/>
        <v>0</v>
      </c>
      <c r="M322" s="103"/>
      <c r="N322" s="101"/>
      <c r="O322" s="102">
        <f t="shared" si="264"/>
        <v>0</v>
      </c>
      <c r="P322" s="47">
        <f t="shared" si="265"/>
        <v>0</v>
      </c>
    </row>
    <row r="323" spans="2:16" s="38" customFormat="1" x14ac:dyDescent="0.3">
      <c r="B323" s="92" t="str">
        <f>IF(TRIM(G323)&lt;&gt;"",COUNTA($G$66:G323)&amp;"","")</f>
        <v/>
      </c>
      <c r="C323" s="91"/>
      <c r="D323" s="93"/>
      <c r="E323" s="89">
        <v>61000</v>
      </c>
      <c r="F323" s="23" t="s">
        <v>40</v>
      </c>
      <c r="G323" s="90"/>
      <c r="H323" s="91"/>
      <c r="I323" s="91"/>
      <c r="J323" s="91"/>
      <c r="K323" s="91"/>
      <c r="L323" s="91"/>
      <c r="M323" s="231"/>
      <c r="N323" s="91"/>
      <c r="O323" s="91"/>
      <c r="P323" s="232"/>
    </row>
    <row r="324" spans="2:16" s="38" customFormat="1" x14ac:dyDescent="0.3">
      <c r="B324" s="39" t="str">
        <f>IF(TRIM(G324)&lt;&gt;"",COUNTA($G$66:G324)&amp;"","")</f>
        <v>187</v>
      </c>
      <c r="C324" s="247" t="s">
        <v>167</v>
      </c>
      <c r="D324" s="247"/>
      <c r="E324" s="247"/>
      <c r="F324" s="88" t="s">
        <v>55</v>
      </c>
      <c r="G324" s="4">
        <v>199240</v>
      </c>
      <c r="H324" s="4"/>
      <c r="I324" s="4" t="s">
        <v>35</v>
      </c>
      <c r="J324" s="100"/>
      <c r="K324" s="101">
        <v>53</v>
      </c>
      <c r="L324" s="102">
        <f t="shared" ref="L324:L327" si="266">K324*J324</f>
        <v>0</v>
      </c>
      <c r="M324" s="103"/>
      <c r="N324" s="101"/>
      <c r="O324" s="102">
        <f t="shared" ref="O324:O327" si="267">N324+M324+L324</f>
        <v>0</v>
      </c>
      <c r="P324" s="47">
        <f t="shared" ref="P324:P327" si="268">O324*G324</f>
        <v>0</v>
      </c>
    </row>
    <row r="325" spans="2:16" s="38" customFormat="1" x14ac:dyDescent="0.3">
      <c r="B325" s="39" t="str">
        <f>IF(TRIM(G325)&lt;&gt;"",COUNTA($G$66:G325)&amp;"","")</f>
        <v>188</v>
      </c>
      <c r="C325" s="247"/>
      <c r="D325" s="247"/>
      <c r="E325" s="247"/>
      <c r="F325" s="88" t="s">
        <v>91</v>
      </c>
      <c r="G325" s="4">
        <v>122275</v>
      </c>
      <c r="H325" s="4"/>
      <c r="I325" s="4" t="s">
        <v>35</v>
      </c>
      <c r="J325" s="100"/>
      <c r="K325" s="101">
        <v>53</v>
      </c>
      <c r="L325" s="102">
        <f t="shared" si="266"/>
        <v>0</v>
      </c>
      <c r="M325" s="103"/>
      <c r="N325" s="101"/>
      <c r="O325" s="102">
        <f t="shared" si="267"/>
        <v>0</v>
      </c>
      <c r="P325" s="47">
        <f t="shared" si="268"/>
        <v>0</v>
      </c>
    </row>
    <row r="326" spans="2:16" s="38" customFormat="1" x14ac:dyDescent="0.3">
      <c r="B326" s="39" t="str">
        <f>IF(TRIM(G326)&lt;&gt;"",COUNTA($G$66:G326)&amp;"","")</f>
        <v>189</v>
      </c>
      <c r="C326" s="247"/>
      <c r="D326" s="247"/>
      <c r="E326" s="247"/>
      <c r="F326" s="88" t="s">
        <v>118</v>
      </c>
      <c r="G326" s="4">
        <v>66065</v>
      </c>
      <c r="H326" s="4"/>
      <c r="I326" s="4" t="s">
        <v>35</v>
      </c>
      <c r="J326" s="100"/>
      <c r="K326" s="101">
        <v>53</v>
      </c>
      <c r="L326" s="102">
        <f t="shared" ref="L326" si="269">K326*J326</f>
        <v>0</v>
      </c>
      <c r="M326" s="103"/>
      <c r="N326" s="101"/>
      <c r="O326" s="102">
        <f t="shared" ref="O326" si="270">N326+M326+L326</f>
        <v>0</v>
      </c>
      <c r="P326" s="47">
        <f t="shared" ref="P326" si="271">O326*G326</f>
        <v>0</v>
      </c>
    </row>
    <row r="327" spans="2:16" s="38" customFormat="1" x14ac:dyDescent="0.3">
      <c r="B327" s="39" t="str">
        <f>IF(TRIM(G327)&lt;&gt;"",COUNTA($G$66:G327)&amp;"","")</f>
        <v>190</v>
      </c>
      <c r="C327" s="246"/>
      <c r="D327" s="246"/>
      <c r="E327" s="246"/>
      <c r="F327" s="88" t="s">
        <v>153</v>
      </c>
      <c r="G327" s="4">
        <v>1460</v>
      </c>
      <c r="H327" s="4"/>
      <c r="I327" s="4" t="s">
        <v>35</v>
      </c>
      <c r="J327" s="100"/>
      <c r="K327" s="101">
        <v>53</v>
      </c>
      <c r="L327" s="102">
        <f t="shared" si="266"/>
        <v>0</v>
      </c>
      <c r="M327" s="103"/>
      <c r="N327" s="101"/>
      <c r="O327" s="102">
        <f t="shared" si="267"/>
        <v>0</v>
      </c>
      <c r="P327" s="47">
        <f t="shared" si="268"/>
        <v>0</v>
      </c>
    </row>
    <row r="328" spans="2:16" s="38" customFormat="1" ht="15" customHeight="1" x14ac:dyDescent="0.3">
      <c r="B328" s="39" t="str">
        <f>IF(TRIM(G328)&lt;&gt;"",COUNTA($G$66:G328)&amp;"","")</f>
        <v/>
      </c>
      <c r="C328" s="256" t="s">
        <v>174</v>
      </c>
      <c r="D328" s="256"/>
      <c r="E328" s="256"/>
      <c r="F328" s="163" t="s">
        <v>286</v>
      </c>
      <c r="G328" s="158"/>
      <c r="H328" s="159"/>
      <c r="I328" s="159"/>
      <c r="J328" s="6"/>
      <c r="K328" s="119"/>
      <c r="L328" s="164"/>
      <c r="M328" s="69"/>
      <c r="N328" s="6"/>
      <c r="O328" s="119"/>
      <c r="P328" s="47"/>
    </row>
    <row r="329" spans="2:16" s="38" customFormat="1" x14ac:dyDescent="0.3">
      <c r="B329" s="39" t="str">
        <f>IF(TRIM(G329)&lt;&gt;"",COUNTA($G$66:G329)&amp;"","")</f>
        <v>191</v>
      </c>
      <c r="C329" s="255"/>
      <c r="D329" s="255"/>
      <c r="E329" s="255"/>
      <c r="F329" s="162" t="s">
        <v>364</v>
      </c>
      <c r="G329" s="165">
        <v>50473.75</v>
      </c>
      <c r="H329" s="166"/>
      <c r="I329" s="166" t="s">
        <v>35</v>
      </c>
      <c r="J329" s="118"/>
      <c r="K329" s="101">
        <v>53</v>
      </c>
      <c r="L329" s="102">
        <f t="shared" ref="L329" si="272">K329*J329</f>
        <v>0</v>
      </c>
      <c r="M329" s="125"/>
      <c r="N329" s="101"/>
      <c r="O329" s="102">
        <f t="shared" ref="O329" si="273">N329+M329+L329</f>
        <v>0</v>
      </c>
      <c r="P329" s="47">
        <f t="shared" ref="P329" si="274">O329*G329</f>
        <v>0</v>
      </c>
    </row>
    <row r="330" spans="2:16" s="38" customFormat="1" ht="15" customHeight="1" x14ac:dyDescent="0.3">
      <c r="B330" s="39" t="str">
        <f>IF(TRIM(G330)&lt;&gt;"",COUNTA($G$66:G330)&amp;"","")</f>
        <v/>
      </c>
      <c r="C330" s="256" t="s">
        <v>174</v>
      </c>
      <c r="D330" s="256"/>
      <c r="E330" s="256"/>
      <c r="F330" s="163" t="s">
        <v>289</v>
      </c>
      <c r="G330" s="158"/>
      <c r="H330" s="159"/>
      <c r="I330" s="159"/>
      <c r="J330" s="6"/>
      <c r="K330" s="119"/>
      <c r="L330" s="164"/>
      <c r="M330" s="69"/>
      <c r="N330" s="6"/>
      <c r="O330" s="119"/>
      <c r="P330" s="47"/>
    </row>
    <row r="331" spans="2:16" s="38" customFormat="1" x14ac:dyDescent="0.3">
      <c r="B331" s="39" t="str">
        <f>IF(TRIM(G331)&lt;&gt;"",COUNTA($G$66:G331)&amp;"","")</f>
        <v>192</v>
      </c>
      <c r="C331" s="255"/>
      <c r="D331" s="255"/>
      <c r="E331" s="255"/>
      <c r="F331" s="162" t="s">
        <v>364</v>
      </c>
      <c r="G331" s="165">
        <v>64317</v>
      </c>
      <c r="H331" s="166"/>
      <c r="I331" s="166" t="s">
        <v>35</v>
      </c>
      <c r="J331" s="118"/>
      <c r="K331" s="101">
        <v>53</v>
      </c>
      <c r="L331" s="102">
        <f t="shared" ref="L331" si="275">K331*J331</f>
        <v>0</v>
      </c>
      <c r="M331" s="125"/>
      <c r="N331" s="101"/>
      <c r="O331" s="102">
        <f t="shared" ref="O331" si="276">N331+M331+L331</f>
        <v>0</v>
      </c>
      <c r="P331" s="47">
        <f t="shared" ref="P331" si="277">O331*G331</f>
        <v>0</v>
      </c>
    </row>
    <row r="332" spans="2:16" s="38" customFormat="1" ht="15" customHeight="1" x14ac:dyDescent="0.3">
      <c r="B332" s="39" t="str">
        <f>IF(TRIM(G332)&lt;&gt;"",COUNTA($G$66:G332)&amp;"","")</f>
        <v/>
      </c>
      <c r="C332" s="256" t="s">
        <v>174</v>
      </c>
      <c r="D332" s="256"/>
      <c r="E332" s="256"/>
      <c r="F332" s="163" t="s">
        <v>292</v>
      </c>
      <c r="G332" s="158"/>
      <c r="H332" s="159"/>
      <c r="I332" s="159"/>
      <c r="J332" s="6"/>
      <c r="K332" s="119"/>
      <c r="L332" s="164"/>
      <c r="M332" s="69"/>
      <c r="N332" s="6"/>
      <c r="O332" s="119"/>
      <c r="P332" s="47"/>
    </row>
    <row r="333" spans="2:16" s="38" customFormat="1" x14ac:dyDescent="0.3">
      <c r="B333" s="39" t="str">
        <f>IF(TRIM(G333)&lt;&gt;"",COUNTA($G$66:G333)&amp;"","")</f>
        <v>193</v>
      </c>
      <c r="C333" s="255"/>
      <c r="D333" s="255"/>
      <c r="E333" s="255"/>
      <c r="F333" s="162" t="s">
        <v>293</v>
      </c>
      <c r="G333" s="165">
        <v>35475</v>
      </c>
      <c r="H333" s="166"/>
      <c r="I333" s="166" t="s">
        <v>35</v>
      </c>
      <c r="J333" s="118"/>
      <c r="K333" s="101">
        <v>53</v>
      </c>
      <c r="L333" s="102">
        <f t="shared" ref="L333:L334" si="278">K333*J333</f>
        <v>0</v>
      </c>
      <c r="M333" s="125"/>
      <c r="N333" s="101"/>
      <c r="O333" s="102">
        <f t="shared" ref="O333:O334" si="279">N333+M333+L333</f>
        <v>0</v>
      </c>
      <c r="P333" s="47">
        <f t="shared" ref="P333:P334" si="280">O333*G333</f>
        <v>0</v>
      </c>
    </row>
    <row r="334" spans="2:16" s="38" customFormat="1" x14ac:dyDescent="0.3">
      <c r="B334" s="39" t="str">
        <f>IF(TRIM(G334)&lt;&gt;"",COUNTA($G$66:G334)&amp;"","")</f>
        <v>194</v>
      </c>
      <c r="C334" s="255"/>
      <c r="D334" s="255"/>
      <c r="E334" s="255"/>
      <c r="F334" s="162" t="s">
        <v>294</v>
      </c>
      <c r="G334" s="165">
        <v>35475</v>
      </c>
      <c r="H334" s="166"/>
      <c r="I334" s="166" t="s">
        <v>35</v>
      </c>
      <c r="J334" s="118"/>
      <c r="K334" s="101">
        <v>53</v>
      </c>
      <c r="L334" s="102">
        <f t="shared" si="278"/>
        <v>0</v>
      </c>
      <c r="M334" s="125"/>
      <c r="N334" s="101"/>
      <c r="O334" s="102">
        <f t="shared" si="279"/>
        <v>0</v>
      </c>
      <c r="P334" s="47">
        <f t="shared" si="280"/>
        <v>0</v>
      </c>
    </row>
    <row r="335" spans="2:16" s="38" customFormat="1" ht="15" customHeight="1" x14ac:dyDescent="0.3">
      <c r="B335" s="39" t="str">
        <f>IF(TRIM(G335)&lt;&gt;"",COUNTA($G$66:G335)&amp;"","")</f>
        <v/>
      </c>
      <c r="C335" s="256" t="s">
        <v>174</v>
      </c>
      <c r="D335" s="256"/>
      <c r="E335" s="256"/>
      <c r="F335" s="163" t="s">
        <v>296</v>
      </c>
      <c r="G335" s="158"/>
      <c r="H335" s="159"/>
      <c r="I335" s="159"/>
      <c r="J335" s="6"/>
      <c r="K335" s="119"/>
      <c r="L335" s="164"/>
      <c r="M335" s="69"/>
      <c r="N335" s="6"/>
      <c r="O335" s="119"/>
      <c r="P335" s="47"/>
    </row>
    <row r="336" spans="2:16" s="38" customFormat="1" x14ac:dyDescent="0.3">
      <c r="B336" s="39" t="str">
        <f>IF(TRIM(G336)&lt;&gt;"",COUNTA($G$66:G336)&amp;"","")</f>
        <v>195</v>
      </c>
      <c r="C336" s="255"/>
      <c r="D336" s="255"/>
      <c r="E336" s="255"/>
      <c r="F336" s="162" t="s">
        <v>364</v>
      </c>
      <c r="G336" s="165">
        <v>7922.75</v>
      </c>
      <c r="H336" s="166"/>
      <c r="I336" s="166" t="s">
        <v>35</v>
      </c>
      <c r="J336" s="118"/>
      <c r="K336" s="101">
        <v>53</v>
      </c>
      <c r="L336" s="102">
        <f t="shared" ref="L336" si="281">K336*J336</f>
        <v>0</v>
      </c>
      <c r="M336" s="125"/>
      <c r="N336" s="101"/>
      <c r="O336" s="102">
        <f t="shared" ref="O336" si="282">N336+M336+L336</f>
        <v>0</v>
      </c>
      <c r="P336" s="47">
        <f t="shared" ref="P336" si="283">O336*G336</f>
        <v>0</v>
      </c>
    </row>
    <row r="337" spans="2:16" s="38" customFormat="1" ht="14.25" customHeight="1" x14ac:dyDescent="0.3">
      <c r="B337" s="39" t="str">
        <f>IF(TRIM(G337)&lt;&gt;"",COUNTA($G$66:G337)&amp;"","")</f>
        <v/>
      </c>
      <c r="C337" s="256" t="s">
        <v>174</v>
      </c>
      <c r="D337" s="256"/>
      <c r="E337" s="256"/>
      <c r="F337" s="163" t="s">
        <v>302</v>
      </c>
      <c r="G337" s="158"/>
      <c r="H337" s="159"/>
      <c r="I337" s="159"/>
      <c r="J337" s="6"/>
      <c r="K337" s="119"/>
      <c r="L337" s="164"/>
      <c r="M337" s="69"/>
      <c r="N337" s="6"/>
      <c r="O337" s="119"/>
      <c r="P337" s="47"/>
    </row>
    <row r="338" spans="2:16" s="38" customFormat="1" x14ac:dyDescent="0.3">
      <c r="B338" s="39" t="str">
        <f>IF(TRIM(G338)&lt;&gt;"",COUNTA($G$66:G338)&amp;"","")</f>
        <v>196</v>
      </c>
      <c r="C338" s="255"/>
      <c r="D338" s="255"/>
      <c r="E338" s="255"/>
      <c r="F338" s="162" t="s">
        <v>364</v>
      </c>
      <c r="G338" s="165">
        <v>840</v>
      </c>
      <c r="H338" s="166"/>
      <c r="I338" s="166" t="s">
        <v>35</v>
      </c>
      <c r="J338" s="118"/>
      <c r="K338" s="101">
        <v>53</v>
      </c>
      <c r="L338" s="102">
        <f t="shared" ref="L338" si="284">K338*J338</f>
        <v>0</v>
      </c>
      <c r="M338" s="125"/>
      <c r="N338" s="101"/>
      <c r="O338" s="102">
        <f t="shared" ref="O338" si="285">N338+M338+L338</f>
        <v>0</v>
      </c>
      <c r="P338" s="47">
        <f t="shared" ref="P338" si="286">O338*G338</f>
        <v>0</v>
      </c>
    </row>
    <row r="339" spans="2:16" s="38" customFormat="1" ht="14.25" customHeight="1" x14ac:dyDescent="0.3">
      <c r="B339" s="39" t="str">
        <f>IF(TRIM(G339)&lt;&gt;"",COUNTA($G$66:G339)&amp;"","")</f>
        <v/>
      </c>
      <c r="C339" s="256" t="s">
        <v>174</v>
      </c>
      <c r="D339" s="256"/>
      <c r="E339" s="256"/>
      <c r="F339" s="163" t="s">
        <v>303</v>
      </c>
      <c r="G339" s="158"/>
      <c r="H339" s="159"/>
      <c r="I339" s="159"/>
      <c r="J339" s="6"/>
      <c r="K339" s="119"/>
      <c r="L339" s="164"/>
      <c r="M339" s="69"/>
      <c r="N339" s="6"/>
      <c r="O339" s="119"/>
      <c r="P339" s="47"/>
    </row>
    <row r="340" spans="2:16" s="38" customFormat="1" x14ac:dyDescent="0.3">
      <c r="B340" s="39" t="str">
        <f>IF(TRIM(G340)&lt;&gt;"",COUNTA($G$66:G340)&amp;"","")</f>
        <v>197</v>
      </c>
      <c r="C340" s="255"/>
      <c r="D340" s="255"/>
      <c r="E340" s="255"/>
      <c r="F340" s="162" t="s">
        <v>364</v>
      </c>
      <c r="G340" s="165">
        <v>26360</v>
      </c>
      <c r="H340" s="166"/>
      <c r="I340" s="166" t="s">
        <v>35</v>
      </c>
      <c r="J340" s="118"/>
      <c r="K340" s="101">
        <v>53</v>
      </c>
      <c r="L340" s="102">
        <f t="shared" ref="L340" si="287">K340*J340</f>
        <v>0</v>
      </c>
      <c r="M340" s="125"/>
      <c r="N340" s="101"/>
      <c r="O340" s="102">
        <f t="shared" ref="O340" si="288">N340+M340+L340</f>
        <v>0</v>
      </c>
      <c r="P340" s="47">
        <f t="shared" ref="P340" si="289">O340*G340</f>
        <v>0</v>
      </c>
    </row>
    <row r="341" spans="2:16" s="38" customFormat="1" x14ac:dyDescent="0.3">
      <c r="B341" s="92" t="str">
        <f>IF(TRIM(G341)&lt;&gt;"",COUNTA($G$66:G341)&amp;"","")</f>
        <v/>
      </c>
      <c r="C341" s="91"/>
      <c r="D341" s="93"/>
      <c r="E341" s="89">
        <v>62000</v>
      </c>
      <c r="F341" s="23" t="s">
        <v>79</v>
      </c>
      <c r="G341" s="90"/>
      <c r="H341" s="91"/>
      <c r="I341" s="91"/>
      <c r="J341" s="91"/>
      <c r="K341" s="91"/>
      <c r="L341" s="91"/>
      <c r="M341" s="231"/>
      <c r="N341" s="91"/>
      <c r="O341" s="91"/>
      <c r="P341" s="232"/>
    </row>
    <row r="342" spans="2:16" s="38" customFormat="1" x14ac:dyDescent="0.3">
      <c r="B342" s="39" t="str">
        <f>IF(TRIM(G342)&lt;&gt;"",COUNTA($G$66:G342)&amp;"","")</f>
        <v>198</v>
      </c>
      <c r="C342" s="247" t="s">
        <v>174</v>
      </c>
      <c r="D342" s="247"/>
      <c r="E342" s="247"/>
      <c r="F342" s="88" t="s">
        <v>989</v>
      </c>
      <c r="G342" s="161">
        <v>237</v>
      </c>
      <c r="H342" s="4"/>
      <c r="I342" s="4" t="s">
        <v>34</v>
      </c>
      <c r="J342" s="100"/>
      <c r="K342" s="101">
        <v>53</v>
      </c>
      <c r="L342" s="102">
        <f t="shared" ref="L342:L343" si="290">K342*J342</f>
        <v>0</v>
      </c>
      <c r="M342" s="103"/>
      <c r="N342" s="101"/>
      <c r="O342" s="102">
        <f t="shared" ref="O342:O343" si="291">N342+M342+L342</f>
        <v>0</v>
      </c>
      <c r="P342" s="47">
        <f t="shared" ref="P342:P343" si="292">O342*G342</f>
        <v>0</v>
      </c>
    </row>
    <row r="343" spans="2:16" s="38" customFormat="1" x14ac:dyDescent="0.3">
      <c r="B343" s="39" t="str">
        <f>IF(TRIM(G343)&lt;&gt;"",COUNTA($G$66:G343)&amp;"","")</f>
        <v>199</v>
      </c>
      <c r="C343" s="246"/>
      <c r="D343" s="246"/>
      <c r="E343" s="246"/>
      <c r="F343" s="88" t="s">
        <v>990</v>
      </c>
      <c r="G343" s="161">
        <v>258</v>
      </c>
      <c r="H343" s="4"/>
      <c r="I343" s="4" t="s">
        <v>34</v>
      </c>
      <c r="J343" s="100"/>
      <c r="K343" s="101">
        <v>53</v>
      </c>
      <c r="L343" s="102">
        <f t="shared" si="290"/>
        <v>0</v>
      </c>
      <c r="M343" s="103"/>
      <c r="N343" s="101"/>
      <c r="O343" s="102">
        <f t="shared" si="291"/>
        <v>0</v>
      </c>
      <c r="P343" s="47">
        <f t="shared" si="292"/>
        <v>0</v>
      </c>
    </row>
    <row r="344" spans="2:16" s="38" customFormat="1" x14ac:dyDescent="0.3">
      <c r="B344" s="92" t="str">
        <f>IF(TRIM(G344)&lt;&gt;"",COUNTA($G$66:G344)&amp;"","")</f>
        <v/>
      </c>
      <c r="C344" s="91"/>
      <c r="D344" s="93"/>
      <c r="E344" s="89">
        <v>64100</v>
      </c>
      <c r="F344" s="23" t="s">
        <v>80</v>
      </c>
      <c r="G344" s="90"/>
      <c r="H344" s="91"/>
      <c r="I344" s="91"/>
      <c r="J344" s="91"/>
      <c r="K344" s="91"/>
      <c r="L344" s="91"/>
      <c r="M344" s="231"/>
      <c r="N344" s="91"/>
      <c r="O344" s="91"/>
      <c r="P344" s="232"/>
    </row>
    <row r="345" spans="2:16" s="38" customFormat="1" ht="14.25" customHeight="1" x14ac:dyDescent="0.3">
      <c r="B345" s="39" t="str">
        <f>IF(TRIM(G345)&lt;&gt;"",COUNTA($G$66:G345)&amp;"","")</f>
        <v>200</v>
      </c>
      <c r="C345" s="245" t="s">
        <v>174</v>
      </c>
      <c r="D345" s="245"/>
      <c r="E345" s="245"/>
      <c r="F345" s="157" t="s">
        <v>195</v>
      </c>
      <c r="G345" s="165">
        <v>150</v>
      </c>
      <c r="H345" s="166"/>
      <c r="I345" s="166" t="s">
        <v>35</v>
      </c>
      <c r="J345" s="104"/>
      <c r="K345" s="101">
        <v>53</v>
      </c>
      <c r="L345" s="103">
        <f t="shared" ref="L345:L376" si="293">K345*J345</f>
        <v>0</v>
      </c>
      <c r="M345" s="103"/>
      <c r="N345" s="101"/>
      <c r="O345" s="102">
        <f t="shared" ref="O345:O375" si="294">(N345+M345+L345)</f>
        <v>0</v>
      </c>
      <c r="P345" s="47">
        <f t="shared" ref="P345:P376" si="295">O345*G345</f>
        <v>0</v>
      </c>
    </row>
    <row r="346" spans="2:16" s="38" customFormat="1" x14ac:dyDescent="0.3">
      <c r="B346" s="39" t="str">
        <f>IF(TRIM(G346)&lt;&gt;"",COUNTA($G$66:G346)&amp;"","")</f>
        <v>201</v>
      </c>
      <c r="C346" s="247"/>
      <c r="D346" s="247"/>
      <c r="E346" s="247"/>
      <c r="F346" s="157" t="s">
        <v>196</v>
      </c>
      <c r="G346" s="165">
        <v>3285</v>
      </c>
      <c r="H346" s="166"/>
      <c r="I346" s="166" t="s">
        <v>35</v>
      </c>
      <c r="J346" s="104"/>
      <c r="K346" s="101">
        <v>53</v>
      </c>
      <c r="L346" s="103">
        <f t="shared" si="293"/>
        <v>0</v>
      </c>
      <c r="M346" s="103"/>
      <c r="N346" s="101"/>
      <c r="O346" s="102">
        <f t="shared" si="294"/>
        <v>0</v>
      </c>
      <c r="P346" s="47">
        <f t="shared" si="295"/>
        <v>0</v>
      </c>
    </row>
    <row r="347" spans="2:16" s="38" customFormat="1" x14ac:dyDescent="0.3">
      <c r="B347" s="39" t="str">
        <f>IF(TRIM(G347)&lt;&gt;"",COUNTA($G$66:G347)&amp;"","")</f>
        <v>202</v>
      </c>
      <c r="C347" s="247"/>
      <c r="D347" s="247"/>
      <c r="E347" s="247"/>
      <c r="F347" s="157" t="s">
        <v>197</v>
      </c>
      <c r="G347" s="165">
        <v>350</v>
      </c>
      <c r="H347" s="166"/>
      <c r="I347" s="166" t="s">
        <v>35</v>
      </c>
      <c r="J347" s="104"/>
      <c r="K347" s="101">
        <v>53</v>
      </c>
      <c r="L347" s="103">
        <f t="shared" si="293"/>
        <v>0</v>
      </c>
      <c r="M347" s="103"/>
      <c r="N347" s="101"/>
      <c r="O347" s="102">
        <f t="shared" si="294"/>
        <v>0</v>
      </c>
      <c r="P347" s="47">
        <f t="shared" si="295"/>
        <v>0</v>
      </c>
    </row>
    <row r="348" spans="2:16" s="38" customFormat="1" x14ac:dyDescent="0.3">
      <c r="B348" s="39" t="str">
        <f>IF(TRIM(G348)&lt;&gt;"",COUNTA($G$66:G348)&amp;"","")</f>
        <v>203</v>
      </c>
      <c r="C348" s="247"/>
      <c r="D348" s="247"/>
      <c r="E348" s="247"/>
      <c r="F348" s="157" t="s">
        <v>198</v>
      </c>
      <c r="G348" s="165">
        <v>370</v>
      </c>
      <c r="H348" s="166"/>
      <c r="I348" s="166" t="s">
        <v>35</v>
      </c>
      <c r="J348" s="104"/>
      <c r="K348" s="101">
        <v>53</v>
      </c>
      <c r="L348" s="103">
        <f t="shared" si="293"/>
        <v>0</v>
      </c>
      <c r="M348" s="103"/>
      <c r="N348" s="101"/>
      <c r="O348" s="102">
        <f t="shared" si="294"/>
        <v>0</v>
      </c>
      <c r="P348" s="47">
        <f t="shared" si="295"/>
        <v>0</v>
      </c>
    </row>
    <row r="349" spans="2:16" s="38" customFormat="1" x14ac:dyDescent="0.3">
      <c r="B349" s="39" t="str">
        <f>IF(TRIM(G349)&lt;&gt;"",COUNTA($G$66:G349)&amp;"","")</f>
        <v>204</v>
      </c>
      <c r="C349" s="247"/>
      <c r="D349" s="247"/>
      <c r="E349" s="247"/>
      <c r="F349" s="157" t="s">
        <v>199</v>
      </c>
      <c r="G349" s="165">
        <v>800</v>
      </c>
      <c r="H349" s="166"/>
      <c r="I349" s="166" t="s">
        <v>35</v>
      </c>
      <c r="J349" s="104"/>
      <c r="K349" s="101">
        <v>53</v>
      </c>
      <c r="L349" s="103">
        <f t="shared" si="293"/>
        <v>0</v>
      </c>
      <c r="M349" s="103"/>
      <c r="N349" s="101"/>
      <c r="O349" s="102">
        <f t="shared" si="294"/>
        <v>0</v>
      </c>
      <c r="P349" s="47">
        <f t="shared" si="295"/>
        <v>0</v>
      </c>
    </row>
    <row r="350" spans="2:16" s="38" customFormat="1" x14ac:dyDescent="0.3">
      <c r="B350" s="39" t="str">
        <f>IF(TRIM(G350)&lt;&gt;"",COUNTA($G$66:G350)&amp;"","")</f>
        <v>205</v>
      </c>
      <c r="C350" s="247"/>
      <c r="D350" s="247"/>
      <c r="E350" s="247"/>
      <c r="F350" s="157" t="s">
        <v>200</v>
      </c>
      <c r="G350" s="165">
        <v>275</v>
      </c>
      <c r="H350" s="166"/>
      <c r="I350" s="166" t="s">
        <v>35</v>
      </c>
      <c r="J350" s="104"/>
      <c r="K350" s="101">
        <v>53</v>
      </c>
      <c r="L350" s="103">
        <f t="shared" si="293"/>
        <v>0</v>
      </c>
      <c r="M350" s="103"/>
      <c r="N350" s="101"/>
      <c r="O350" s="102">
        <f t="shared" si="294"/>
        <v>0</v>
      </c>
      <c r="P350" s="47">
        <f t="shared" si="295"/>
        <v>0</v>
      </c>
    </row>
    <row r="351" spans="2:16" s="38" customFormat="1" x14ac:dyDescent="0.3">
      <c r="B351" s="39" t="str">
        <f>IF(TRIM(G351)&lt;&gt;"",COUNTA($G$66:G351)&amp;"","")</f>
        <v>206</v>
      </c>
      <c r="C351" s="247"/>
      <c r="D351" s="247"/>
      <c r="E351" s="247"/>
      <c r="F351" s="157" t="s">
        <v>201</v>
      </c>
      <c r="G351" s="165">
        <v>65</v>
      </c>
      <c r="H351" s="166"/>
      <c r="I351" s="166" t="s">
        <v>35</v>
      </c>
      <c r="J351" s="104"/>
      <c r="K351" s="101">
        <v>53</v>
      </c>
      <c r="L351" s="103">
        <f t="shared" si="293"/>
        <v>0</v>
      </c>
      <c r="M351" s="103"/>
      <c r="N351" s="101"/>
      <c r="O351" s="102">
        <f t="shared" si="294"/>
        <v>0</v>
      </c>
      <c r="P351" s="47">
        <f t="shared" si="295"/>
        <v>0</v>
      </c>
    </row>
    <row r="352" spans="2:16" s="38" customFormat="1" x14ac:dyDescent="0.3">
      <c r="B352" s="39" t="str">
        <f>IF(TRIM(G352)&lt;&gt;"",COUNTA($G$66:G352)&amp;"","")</f>
        <v>207</v>
      </c>
      <c r="C352" s="247"/>
      <c r="D352" s="247"/>
      <c r="E352" s="247"/>
      <c r="F352" s="157" t="s">
        <v>202</v>
      </c>
      <c r="G352" s="165">
        <v>135</v>
      </c>
      <c r="H352" s="166"/>
      <c r="I352" s="166" t="s">
        <v>35</v>
      </c>
      <c r="J352" s="104"/>
      <c r="K352" s="101">
        <v>53</v>
      </c>
      <c r="L352" s="103">
        <f t="shared" si="293"/>
        <v>0</v>
      </c>
      <c r="M352" s="103"/>
      <c r="N352" s="101"/>
      <c r="O352" s="102">
        <f t="shared" si="294"/>
        <v>0</v>
      </c>
      <c r="P352" s="47">
        <f t="shared" si="295"/>
        <v>0</v>
      </c>
    </row>
    <row r="353" spans="2:16" s="38" customFormat="1" x14ac:dyDescent="0.3">
      <c r="B353" s="39" t="str">
        <f>IF(TRIM(G353)&lt;&gt;"",COUNTA($G$66:G353)&amp;"","")</f>
        <v>208</v>
      </c>
      <c r="C353" s="247"/>
      <c r="D353" s="247"/>
      <c r="E353" s="247"/>
      <c r="F353" s="157" t="s">
        <v>203</v>
      </c>
      <c r="G353" s="165">
        <v>795</v>
      </c>
      <c r="H353" s="166"/>
      <c r="I353" s="166" t="s">
        <v>35</v>
      </c>
      <c r="J353" s="104"/>
      <c r="K353" s="101">
        <v>53</v>
      </c>
      <c r="L353" s="103">
        <f t="shared" si="293"/>
        <v>0</v>
      </c>
      <c r="M353" s="103"/>
      <c r="N353" s="101"/>
      <c r="O353" s="102">
        <f t="shared" si="294"/>
        <v>0</v>
      </c>
      <c r="P353" s="47">
        <f t="shared" si="295"/>
        <v>0</v>
      </c>
    </row>
    <row r="354" spans="2:16" s="38" customFormat="1" x14ac:dyDescent="0.3">
      <c r="B354" s="39" t="str">
        <f>IF(TRIM(G354)&lt;&gt;"",COUNTA($G$66:G354)&amp;"","")</f>
        <v>209</v>
      </c>
      <c r="C354" s="247"/>
      <c r="D354" s="247"/>
      <c r="E354" s="247"/>
      <c r="F354" s="157" t="s">
        <v>204</v>
      </c>
      <c r="G354" s="165">
        <v>2215</v>
      </c>
      <c r="H354" s="166"/>
      <c r="I354" s="166" t="s">
        <v>35</v>
      </c>
      <c r="J354" s="104"/>
      <c r="K354" s="101">
        <v>53</v>
      </c>
      <c r="L354" s="103">
        <f t="shared" si="293"/>
        <v>0</v>
      </c>
      <c r="M354" s="103"/>
      <c r="N354" s="101"/>
      <c r="O354" s="102">
        <f t="shared" si="294"/>
        <v>0</v>
      </c>
      <c r="P354" s="47">
        <f t="shared" si="295"/>
        <v>0</v>
      </c>
    </row>
    <row r="355" spans="2:16" s="38" customFormat="1" x14ac:dyDescent="0.3">
      <c r="B355" s="39" t="str">
        <f>IF(TRIM(G355)&lt;&gt;"",COUNTA($G$66:G355)&amp;"","")</f>
        <v>210</v>
      </c>
      <c r="C355" s="247"/>
      <c r="D355" s="247"/>
      <c r="E355" s="247"/>
      <c r="F355" s="157" t="s">
        <v>205</v>
      </c>
      <c r="G355" s="165">
        <v>405</v>
      </c>
      <c r="H355" s="166"/>
      <c r="I355" s="166" t="s">
        <v>35</v>
      </c>
      <c r="J355" s="104"/>
      <c r="K355" s="101">
        <v>53</v>
      </c>
      <c r="L355" s="103">
        <f t="shared" si="293"/>
        <v>0</v>
      </c>
      <c r="M355" s="103"/>
      <c r="N355" s="101"/>
      <c r="O355" s="102">
        <f t="shared" si="294"/>
        <v>0</v>
      </c>
      <c r="P355" s="47">
        <f t="shared" si="295"/>
        <v>0</v>
      </c>
    </row>
    <row r="356" spans="2:16" s="38" customFormat="1" x14ac:dyDescent="0.3">
      <c r="B356" s="39" t="str">
        <f>IF(TRIM(G356)&lt;&gt;"",COUNTA($G$66:G356)&amp;"","")</f>
        <v>211</v>
      </c>
      <c r="C356" s="247"/>
      <c r="D356" s="247"/>
      <c r="E356" s="247"/>
      <c r="F356" s="157" t="s">
        <v>206</v>
      </c>
      <c r="G356" s="165">
        <v>1175</v>
      </c>
      <c r="H356" s="166"/>
      <c r="I356" s="166" t="s">
        <v>35</v>
      </c>
      <c r="J356" s="104"/>
      <c r="K356" s="101">
        <v>53</v>
      </c>
      <c r="L356" s="103">
        <f t="shared" si="293"/>
        <v>0</v>
      </c>
      <c r="M356" s="103"/>
      <c r="N356" s="101"/>
      <c r="O356" s="102">
        <f t="shared" si="294"/>
        <v>0</v>
      </c>
      <c r="P356" s="47">
        <f t="shared" si="295"/>
        <v>0</v>
      </c>
    </row>
    <row r="357" spans="2:16" s="38" customFormat="1" x14ac:dyDescent="0.3">
      <c r="B357" s="39" t="str">
        <f>IF(TRIM(G357)&lt;&gt;"",COUNTA($G$66:G357)&amp;"","")</f>
        <v>212</v>
      </c>
      <c r="C357" s="247"/>
      <c r="D357" s="247"/>
      <c r="E357" s="247"/>
      <c r="F357" s="157" t="s">
        <v>207</v>
      </c>
      <c r="G357" s="165">
        <v>985</v>
      </c>
      <c r="H357" s="166"/>
      <c r="I357" s="166" t="s">
        <v>35</v>
      </c>
      <c r="J357" s="104"/>
      <c r="K357" s="101">
        <v>53</v>
      </c>
      <c r="L357" s="103">
        <f t="shared" si="293"/>
        <v>0</v>
      </c>
      <c r="M357" s="103"/>
      <c r="N357" s="101"/>
      <c r="O357" s="102">
        <f t="shared" si="294"/>
        <v>0</v>
      </c>
      <c r="P357" s="47">
        <f t="shared" si="295"/>
        <v>0</v>
      </c>
    </row>
    <row r="358" spans="2:16" s="38" customFormat="1" ht="15" customHeight="1" x14ac:dyDescent="0.3">
      <c r="B358" s="39" t="str">
        <f>IF(TRIM(G358)&lt;&gt;"",COUNTA($G$66:G358)&amp;"","")</f>
        <v>213</v>
      </c>
      <c r="C358" s="247"/>
      <c r="D358" s="247"/>
      <c r="E358" s="247"/>
      <c r="F358" s="157" t="s">
        <v>208</v>
      </c>
      <c r="G358" s="165">
        <v>4150</v>
      </c>
      <c r="H358" s="166"/>
      <c r="I358" s="166" t="s">
        <v>35</v>
      </c>
      <c r="J358" s="104"/>
      <c r="K358" s="101">
        <v>53</v>
      </c>
      <c r="L358" s="103">
        <f t="shared" si="293"/>
        <v>0</v>
      </c>
      <c r="M358" s="103"/>
      <c r="N358" s="101"/>
      <c r="O358" s="102">
        <f t="shared" si="294"/>
        <v>0</v>
      </c>
      <c r="P358" s="47">
        <f t="shared" si="295"/>
        <v>0</v>
      </c>
    </row>
    <row r="359" spans="2:16" s="38" customFormat="1" x14ac:dyDescent="0.3">
      <c r="B359" s="39" t="str">
        <f>IF(TRIM(G359)&lt;&gt;"",COUNTA($G$66:G359)&amp;"","")</f>
        <v>214</v>
      </c>
      <c r="C359" s="247"/>
      <c r="D359" s="247"/>
      <c r="E359" s="247"/>
      <c r="F359" s="157" t="s">
        <v>209</v>
      </c>
      <c r="G359" s="165">
        <v>650</v>
      </c>
      <c r="H359" s="166"/>
      <c r="I359" s="166" t="s">
        <v>35</v>
      </c>
      <c r="J359" s="104"/>
      <c r="K359" s="101">
        <v>53</v>
      </c>
      <c r="L359" s="103">
        <f t="shared" si="293"/>
        <v>0</v>
      </c>
      <c r="M359" s="103"/>
      <c r="N359" s="101"/>
      <c r="O359" s="102">
        <f t="shared" si="294"/>
        <v>0</v>
      </c>
      <c r="P359" s="47">
        <f t="shared" si="295"/>
        <v>0</v>
      </c>
    </row>
    <row r="360" spans="2:16" s="38" customFormat="1" x14ac:dyDescent="0.3">
      <c r="B360" s="39" t="str">
        <f>IF(TRIM(G360)&lt;&gt;"",COUNTA($G$66:G360)&amp;"","")</f>
        <v>215</v>
      </c>
      <c r="C360" s="247"/>
      <c r="D360" s="247"/>
      <c r="E360" s="247"/>
      <c r="F360" s="157" t="s">
        <v>210</v>
      </c>
      <c r="G360" s="165">
        <v>120</v>
      </c>
      <c r="H360" s="166"/>
      <c r="I360" s="166" t="s">
        <v>35</v>
      </c>
      <c r="J360" s="104"/>
      <c r="K360" s="101">
        <v>53</v>
      </c>
      <c r="L360" s="103">
        <f t="shared" si="293"/>
        <v>0</v>
      </c>
      <c r="M360" s="103"/>
      <c r="N360" s="101"/>
      <c r="O360" s="102">
        <f t="shared" si="294"/>
        <v>0</v>
      </c>
      <c r="P360" s="47">
        <f t="shared" si="295"/>
        <v>0</v>
      </c>
    </row>
    <row r="361" spans="2:16" s="38" customFormat="1" x14ac:dyDescent="0.3">
      <c r="B361" s="39" t="str">
        <f>IF(TRIM(G361)&lt;&gt;"",COUNTA($G$66:G361)&amp;"","")</f>
        <v>216</v>
      </c>
      <c r="C361" s="247"/>
      <c r="D361" s="247"/>
      <c r="E361" s="247"/>
      <c r="F361" s="157" t="s">
        <v>211</v>
      </c>
      <c r="G361" s="165">
        <v>1830</v>
      </c>
      <c r="H361" s="166"/>
      <c r="I361" s="166" t="s">
        <v>35</v>
      </c>
      <c r="J361" s="104"/>
      <c r="K361" s="101">
        <v>53</v>
      </c>
      <c r="L361" s="103">
        <f t="shared" si="293"/>
        <v>0</v>
      </c>
      <c r="M361" s="103"/>
      <c r="N361" s="101"/>
      <c r="O361" s="102">
        <f t="shared" si="294"/>
        <v>0</v>
      </c>
      <c r="P361" s="47">
        <f t="shared" si="295"/>
        <v>0</v>
      </c>
    </row>
    <row r="362" spans="2:16" s="38" customFormat="1" x14ac:dyDescent="0.3">
      <c r="B362" s="39" t="str">
        <f>IF(TRIM(G362)&lt;&gt;"",COUNTA($G$66:G362)&amp;"","")</f>
        <v>217</v>
      </c>
      <c r="C362" s="247"/>
      <c r="D362" s="247"/>
      <c r="E362" s="247"/>
      <c r="F362" s="157" t="s">
        <v>212</v>
      </c>
      <c r="G362" s="165">
        <v>340</v>
      </c>
      <c r="H362" s="166"/>
      <c r="I362" s="166" t="s">
        <v>35</v>
      </c>
      <c r="J362" s="104"/>
      <c r="K362" s="101">
        <v>53</v>
      </c>
      <c r="L362" s="103">
        <f t="shared" si="293"/>
        <v>0</v>
      </c>
      <c r="M362" s="103"/>
      <c r="N362" s="101"/>
      <c r="O362" s="102">
        <f t="shared" si="294"/>
        <v>0</v>
      </c>
      <c r="P362" s="47">
        <f t="shared" si="295"/>
        <v>0</v>
      </c>
    </row>
    <row r="363" spans="2:16" s="38" customFormat="1" x14ac:dyDescent="0.3">
      <c r="B363" s="39" t="str">
        <f>IF(TRIM(G363)&lt;&gt;"",COUNTA($G$66:G363)&amp;"","")</f>
        <v>218</v>
      </c>
      <c r="C363" s="247"/>
      <c r="D363" s="247"/>
      <c r="E363" s="247"/>
      <c r="F363" s="157" t="s">
        <v>213</v>
      </c>
      <c r="G363" s="165">
        <v>395</v>
      </c>
      <c r="H363" s="166"/>
      <c r="I363" s="166" t="s">
        <v>35</v>
      </c>
      <c r="J363" s="104"/>
      <c r="K363" s="101">
        <v>53</v>
      </c>
      <c r="L363" s="103">
        <f t="shared" si="293"/>
        <v>0</v>
      </c>
      <c r="M363" s="103"/>
      <c r="N363" s="101"/>
      <c r="O363" s="102">
        <f t="shared" si="294"/>
        <v>0</v>
      </c>
      <c r="P363" s="47">
        <f t="shared" si="295"/>
        <v>0</v>
      </c>
    </row>
    <row r="364" spans="2:16" s="38" customFormat="1" x14ac:dyDescent="0.3">
      <c r="B364" s="39" t="str">
        <f>IF(TRIM(G364)&lt;&gt;"",COUNTA($G$66:G364)&amp;"","")</f>
        <v>219</v>
      </c>
      <c r="C364" s="247"/>
      <c r="D364" s="247"/>
      <c r="E364" s="247"/>
      <c r="F364" s="157" t="s">
        <v>214</v>
      </c>
      <c r="G364" s="165">
        <v>135</v>
      </c>
      <c r="H364" s="166"/>
      <c r="I364" s="166" t="s">
        <v>35</v>
      </c>
      <c r="J364" s="104"/>
      <c r="K364" s="101">
        <v>53</v>
      </c>
      <c r="L364" s="103">
        <f t="shared" si="293"/>
        <v>0</v>
      </c>
      <c r="M364" s="103"/>
      <c r="N364" s="101"/>
      <c r="O364" s="102">
        <f t="shared" si="294"/>
        <v>0</v>
      </c>
      <c r="P364" s="47">
        <f t="shared" si="295"/>
        <v>0</v>
      </c>
    </row>
    <row r="365" spans="2:16" s="38" customFormat="1" x14ac:dyDescent="0.3">
      <c r="B365" s="39" t="str">
        <f>IF(TRIM(G365)&lt;&gt;"",COUNTA($G$66:G365)&amp;"","")</f>
        <v>220</v>
      </c>
      <c r="C365" s="247"/>
      <c r="D365" s="247"/>
      <c r="E365" s="247"/>
      <c r="F365" s="157" t="s">
        <v>215</v>
      </c>
      <c r="G365" s="165">
        <v>4625</v>
      </c>
      <c r="H365" s="166"/>
      <c r="I365" s="166" t="s">
        <v>35</v>
      </c>
      <c r="J365" s="104"/>
      <c r="K365" s="101">
        <v>53</v>
      </c>
      <c r="L365" s="103">
        <f t="shared" si="293"/>
        <v>0</v>
      </c>
      <c r="M365" s="103"/>
      <c r="N365" s="101"/>
      <c r="O365" s="102">
        <f t="shared" si="294"/>
        <v>0</v>
      </c>
      <c r="P365" s="47">
        <f t="shared" si="295"/>
        <v>0</v>
      </c>
    </row>
    <row r="366" spans="2:16" s="38" customFormat="1" x14ac:dyDescent="0.3">
      <c r="B366" s="39" t="str">
        <f>IF(TRIM(G366)&lt;&gt;"",COUNTA($G$66:G366)&amp;"","")</f>
        <v>221</v>
      </c>
      <c r="C366" s="247"/>
      <c r="D366" s="247"/>
      <c r="E366" s="247"/>
      <c r="F366" s="157" t="s">
        <v>216</v>
      </c>
      <c r="G366" s="165">
        <v>325</v>
      </c>
      <c r="H366" s="166"/>
      <c r="I366" s="166" t="s">
        <v>35</v>
      </c>
      <c r="J366" s="104"/>
      <c r="K366" s="101">
        <v>53</v>
      </c>
      <c r="L366" s="103">
        <f t="shared" si="293"/>
        <v>0</v>
      </c>
      <c r="M366" s="103"/>
      <c r="N366" s="101"/>
      <c r="O366" s="102">
        <f t="shared" si="294"/>
        <v>0</v>
      </c>
      <c r="P366" s="47">
        <f t="shared" si="295"/>
        <v>0</v>
      </c>
    </row>
    <row r="367" spans="2:16" s="38" customFormat="1" x14ac:dyDescent="0.3">
      <c r="B367" s="39" t="str">
        <f>IF(TRIM(G367)&lt;&gt;"",COUNTA($G$66:G367)&amp;"","")</f>
        <v>222</v>
      </c>
      <c r="C367" s="247"/>
      <c r="D367" s="247"/>
      <c r="E367" s="247"/>
      <c r="F367" s="157" t="s">
        <v>217</v>
      </c>
      <c r="G367" s="165">
        <v>665</v>
      </c>
      <c r="H367" s="166"/>
      <c r="I367" s="166" t="s">
        <v>35</v>
      </c>
      <c r="J367" s="104"/>
      <c r="K367" s="101">
        <v>53</v>
      </c>
      <c r="L367" s="103">
        <f t="shared" si="293"/>
        <v>0</v>
      </c>
      <c r="M367" s="103"/>
      <c r="N367" s="101"/>
      <c r="O367" s="102">
        <f t="shared" si="294"/>
        <v>0</v>
      </c>
      <c r="P367" s="47">
        <f t="shared" si="295"/>
        <v>0</v>
      </c>
    </row>
    <row r="368" spans="2:16" s="38" customFormat="1" x14ac:dyDescent="0.3">
      <c r="B368" s="39" t="str">
        <f>IF(TRIM(G368)&lt;&gt;"",COUNTA($G$66:G368)&amp;"","")</f>
        <v>223</v>
      </c>
      <c r="C368" s="247"/>
      <c r="D368" s="247"/>
      <c r="E368" s="247"/>
      <c r="F368" s="157" t="s">
        <v>218</v>
      </c>
      <c r="G368" s="165">
        <v>430</v>
      </c>
      <c r="H368" s="166"/>
      <c r="I368" s="166" t="s">
        <v>35</v>
      </c>
      <c r="J368" s="104"/>
      <c r="K368" s="101">
        <v>53</v>
      </c>
      <c r="L368" s="103">
        <f t="shared" si="293"/>
        <v>0</v>
      </c>
      <c r="M368" s="103"/>
      <c r="N368" s="101"/>
      <c r="O368" s="102">
        <f t="shared" si="294"/>
        <v>0</v>
      </c>
      <c r="P368" s="47">
        <f t="shared" si="295"/>
        <v>0</v>
      </c>
    </row>
    <row r="369" spans="2:16" s="38" customFormat="1" x14ac:dyDescent="0.3">
      <c r="B369" s="39" t="str">
        <f>IF(TRIM(G369)&lt;&gt;"",COUNTA($G$66:G369)&amp;"","")</f>
        <v>224</v>
      </c>
      <c r="C369" s="247"/>
      <c r="D369" s="247"/>
      <c r="E369" s="247"/>
      <c r="F369" s="157" t="s">
        <v>219</v>
      </c>
      <c r="G369" s="165">
        <v>8120</v>
      </c>
      <c r="H369" s="166"/>
      <c r="I369" s="166" t="s">
        <v>35</v>
      </c>
      <c r="J369" s="104"/>
      <c r="K369" s="101">
        <v>53</v>
      </c>
      <c r="L369" s="103">
        <f t="shared" si="293"/>
        <v>0</v>
      </c>
      <c r="M369" s="103"/>
      <c r="N369" s="101"/>
      <c r="O369" s="102">
        <f t="shared" si="294"/>
        <v>0</v>
      </c>
      <c r="P369" s="47">
        <f t="shared" si="295"/>
        <v>0</v>
      </c>
    </row>
    <row r="370" spans="2:16" s="38" customFormat="1" x14ac:dyDescent="0.3">
      <c r="B370" s="39" t="str">
        <f>IF(TRIM(G370)&lt;&gt;"",COUNTA($G$66:G370)&amp;"","")</f>
        <v>225</v>
      </c>
      <c r="C370" s="247"/>
      <c r="D370" s="247"/>
      <c r="E370" s="247"/>
      <c r="F370" s="157" t="s">
        <v>220</v>
      </c>
      <c r="G370" s="165">
        <v>70</v>
      </c>
      <c r="H370" s="166"/>
      <c r="I370" s="166" t="s">
        <v>35</v>
      </c>
      <c r="J370" s="104"/>
      <c r="K370" s="101">
        <v>53</v>
      </c>
      <c r="L370" s="103">
        <f t="shared" si="293"/>
        <v>0</v>
      </c>
      <c r="M370" s="103"/>
      <c r="N370" s="101"/>
      <c r="O370" s="102">
        <f t="shared" si="294"/>
        <v>0</v>
      </c>
      <c r="P370" s="47">
        <f t="shared" si="295"/>
        <v>0</v>
      </c>
    </row>
    <row r="371" spans="2:16" s="38" customFormat="1" x14ac:dyDescent="0.3">
      <c r="B371" s="39" t="str">
        <f>IF(TRIM(G371)&lt;&gt;"",COUNTA($G$66:G371)&amp;"","")</f>
        <v>226</v>
      </c>
      <c r="C371" s="247"/>
      <c r="D371" s="247"/>
      <c r="E371" s="247"/>
      <c r="F371" s="157" t="s">
        <v>221</v>
      </c>
      <c r="G371" s="165">
        <v>715</v>
      </c>
      <c r="H371" s="166"/>
      <c r="I371" s="166" t="s">
        <v>35</v>
      </c>
      <c r="J371" s="104"/>
      <c r="K371" s="101">
        <v>53</v>
      </c>
      <c r="L371" s="103">
        <f t="shared" si="293"/>
        <v>0</v>
      </c>
      <c r="M371" s="103"/>
      <c r="N371" s="101"/>
      <c r="O371" s="102">
        <f t="shared" si="294"/>
        <v>0</v>
      </c>
      <c r="P371" s="47">
        <f t="shared" si="295"/>
        <v>0</v>
      </c>
    </row>
    <row r="372" spans="2:16" s="38" customFormat="1" x14ac:dyDescent="0.3">
      <c r="B372" s="39" t="str">
        <f>IF(TRIM(G372)&lt;&gt;"",COUNTA($G$66:G372)&amp;"","")</f>
        <v>227</v>
      </c>
      <c r="C372" s="247"/>
      <c r="D372" s="247"/>
      <c r="E372" s="247"/>
      <c r="F372" s="157" t="s">
        <v>222</v>
      </c>
      <c r="G372" s="165">
        <v>3620</v>
      </c>
      <c r="H372" s="166"/>
      <c r="I372" s="166" t="s">
        <v>35</v>
      </c>
      <c r="J372" s="104"/>
      <c r="K372" s="101">
        <v>53</v>
      </c>
      <c r="L372" s="103">
        <f t="shared" si="293"/>
        <v>0</v>
      </c>
      <c r="M372" s="103"/>
      <c r="N372" s="101"/>
      <c r="O372" s="102">
        <f t="shared" si="294"/>
        <v>0</v>
      </c>
      <c r="P372" s="47">
        <f t="shared" si="295"/>
        <v>0</v>
      </c>
    </row>
    <row r="373" spans="2:16" s="38" customFormat="1" x14ac:dyDescent="0.3">
      <c r="B373" s="39" t="str">
        <f>IF(TRIM(G373)&lt;&gt;"",COUNTA($G$66:G373)&amp;"","")</f>
        <v>228</v>
      </c>
      <c r="C373" s="247"/>
      <c r="D373" s="247"/>
      <c r="E373" s="247"/>
      <c r="F373" s="157" t="s">
        <v>223</v>
      </c>
      <c r="G373" s="165">
        <v>550</v>
      </c>
      <c r="H373" s="166"/>
      <c r="I373" s="166" t="s">
        <v>35</v>
      </c>
      <c r="J373" s="104"/>
      <c r="K373" s="101">
        <v>53</v>
      </c>
      <c r="L373" s="103">
        <f t="shared" si="293"/>
        <v>0</v>
      </c>
      <c r="M373" s="103"/>
      <c r="N373" s="101"/>
      <c r="O373" s="102">
        <f t="shared" si="294"/>
        <v>0</v>
      </c>
      <c r="P373" s="47">
        <f t="shared" si="295"/>
        <v>0</v>
      </c>
    </row>
    <row r="374" spans="2:16" s="38" customFormat="1" x14ac:dyDescent="0.3">
      <c r="B374" s="39" t="str">
        <f>IF(TRIM(G374)&lt;&gt;"",COUNTA($G$66:G374)&amp;"","")</f>
        <v>229</v>
      </c>
      <c r="C374" s="247"/>
      <c r="D374" s="247"/>
      <c r="E374" s="247"/>
      <c r="F374" s="44" t="s">
        <v>224</v>
      </c>
      <c r="G374" s="111">
        <v>900</v>
      </c>
      <c r="H374" s="111"/>
      <c r="I374" s="111" t="s">
        <v>35</v>
      </c>
      <c r="J374" s="104"/>
      <c r="K374" s="101">
        <v>53</v>
      </c>
      <c r="L374" s="103">
        <f t="shared" si="293"/>
        <v>0</v>
      </c>
      <c r="M374" s="103"/>
      <c r="N374" s="101"/>
      <c r="O374" s="102">
        <f t="shared" si="294"/>
        <v>0</v>
      </c>
      <c r="P374" s="47">
        <f t="shared" si="295"/>
        <v>0</v>
      </c>
    </row>
    <row r="375" spans="2:16" s="38" customFormat="1" x14ac:dyDescent="0.3">
      <c r="B375" s="39" t="str">
        <f>IF(TRIM(G375)&lt;&gt;"",COUNTA($G$66:G375)&amp;"","")</f>
        <v>230</v>
      </c>
      <c r="C375" s="247"/>
      <c r="D375" s="247"/>
      <c r="E375" s="247"/>
      <c r="F375" s="44" t="s">
        <v>225</v>
      </c>
      <c r="G375" s="111">
        <v>188</v>
      </c>
      <c r="H375" s="111"/>
      <c r="I375" s="111" t="s">
        <v>35</v>
      </c>
      <c r="J375" s="104"/>
      <c r="K375" s="101">
        <v>53</v>
      </c>
      <c r="L375" s="103">
        <f t="shared" si="293"/>
        <v>0</v>
      </c>
      <c r="M375" s="103"/>
      <c r="N375" s="101"/>
      <c r="O375" s="102">
        <f t="shared" si="294"/>
        <v>0</v>
      </c>
      <c r="P375" s="47">
        <f t="shared" si="295"/>
        <v>0</v>
      </c>
    </row>
    <row r="376" spans="2:16" s="38" customFormat="1" x14ac:dyDescent="0.3">
      <c r="B376" s="39" t="str">
        <f>IF(TRIM(G376)&lt;&gt;"",COUNTA($G$66:G376)&amp;"","")</f>
        <v>231</v>
      </c>
      <c r="C376" s="246"/>
      <c r="D376" s="246"/>
      <c r="E376" s="246"/>
      <c r="F376" s="44" t="s">
        <v>226</v>
      </c>
      <c r="G376" s="111">
        <v>9009.93</v>
      </c>
      <c r="H376" s="111"/>
      <c r="I376" s="111" t="s">
        <v>36</v>
      </c>
      <c r="J376" s="100"/>
      <c r="K376" s="101">
        <v>53</v>
      </c>
      <c r="L376" s="102">
        <f t="shared" si="293"/>
        <v>0</v>
      </c>
      <c r="M376" s="103"/>
      <c r="N376" s="101"/>
      <c r="O376" s="102">
        <f t="shared" ref="O376" si="296">N376+M376+L376</f>
        <v>0</v>
      </c>
      <c r="P376" s="47">
        <f t="shared" si="295"/>
        <v>0</v>
      </c>
    </row>
    <row r="377" spans="2:16" s="24" customFormat="1" ht="14.4" thickBot="1" x14ac:dyDescent="0.35">
      <c r="B377" s="42" t="str">
        <f>IF(TRIM(G377)&lt;&gt;"",COUNTA($G$66:G377)&amp;"","")</f>
        <v/>
      </c>
      <c r="C377" s="1"/>
      <c r="D377" s="1"/>
      <c r="E377" s="1"/>
      <c r="F377" s="17" t="s">
        <v>8</v>
      </c>
      <c r="G377" s="35"/>
      <c r="H377" s="26"/>
      <c r="I377" s="26"/>
      <c r="J377" s="37"/>
      <c r="K377" s="37"/>
      <c r="L377" s="19"/>
      <c r="M377" s="70"/>
      <c r="N377" s="37"/>
      <c r="O377" s="19"/>
      <c r="P377" s="48">
        <f>SUM(P213:P376)</f>
        <v>0</v>
      </c>
    </row>
    <row r="378" spans="2:16" x14ac:dyDescent="0.3">
      <c r="B378" s="42" t="str">
        <f>IF(TRIM(G378)&lt;&gt;"",COUNTA($G$66:G378)&amp;"","")</f>
        <v/>
      </c>
      <c r="C378" s="1"/>
      <c r="D378" s="1"/>
      <c r="E378" s="1"/>
      <c r="F378" s="15"/>
      <c r="G378" s="30"/>
      <c r="H378" s="4"/>
      <c r="I378" s="4"/>
      <c r="J378" s="6"/>
      <c r="K378" s="6"/>
      <c r="L378" s="25"/>
      <c r="M378" s="71"/>
      <c r="N378" s="6"/>
      <c r="O378" s="25"/>
      <c r="P378" s="49"/>
    </row>
    <row r="379" spans="2:16" x14ac:dyDescent="0.3">
      <c r="B379" s="42" t="str">
        <f>IF(TRIM(G379)&lt;&gt;"",COUNTA($G$66:G379)&amp;"","")</f>
        <v/>
      </c>
      <c r="C379" s="1"/>
      <c r="D379" s="1"/>
      <c r="E379" s="1"/>
      <c r="F379" s="15"/>
      <c r="G379" s="30"/>
      <c r="H379" s="4"/>
      <c r="I379" s="4"/>
      <c r="J379" s="6"/>
      <c r="K379" s="6"/>
      <c r="L379" s="25"/>
      <c r="M379" s="71"/>
      <c r="N379" s="6"/>
      <c r="O379" s="25"/>
      <c r="P379" s="49"/>
    </row>
    <row r="380" spans="2:16" s="38" customFormat="1" ht="27.6" x14ac:dyDescent="0.3">
      <c r="B380" s="92" t="str">
        <f>IF(TRIM(G380)&lt;&gt;"",COUNTA($G$66:G380)&amp;"","")</f>
        <v/>
      </c>
      <c r="C380" s="91"/>
      <c r="D380" s="91"/>
      <c r="E380" s="89">
        <v>70000</v>
      </c>
      <c r="F380" s="3" t="s">
        <v>60</v>
      </c>
      <c r="G380" s="90"/>
      <c r="H380" s="91"/>
      <c r="I380" s="91"/>
      <c r="J380" s="91"/>
      <c r="K380" s="91"/>
      <c r="L380" s="91"/>
      <c r="M380" s="231"/>
      <c r="N380" s="91"/>
      <c r="O380" s="91"/>
      <c r="P380" s="232"/>
    </row>
    <row r="381" spans="2:16" s="38" customFormat="1" x14ac:dyDescent="0.3">
      <c r="B381" s="39" t="str">
        <f>IF(TRIM(G381)&lt;&gt;"",COUNTA($G$66:G381)&amp;"","")</f>
        <v/>
      </c>
      <c r="C381" s="254" t="s">
        <v>167</v>
      </c>
      <c r="D381" s="254"/>
      <c r="E381" s="254"/>
      <c r="F381" s="123" t="s">
        <v>61</v>
      </c>
      <c r="G381" s="30"/>
      <c r="H381" s="4"/>
      <c r="I381" s="4"/>
      <c r="J381" s="6"/>
      <c r="K381" s="6"/>
      <c r="L381" s="6"/>
      <c r="M381" s="69"/>
      <c r="N381" s="6"/>
      <c r="O381" s="6"/>
      <c r="P381" s="47"/>
    </row>
    <row r="382" spans="2:16" s="38" customFormat="1" x14ac:dyDescent="0.3">
      <c r="B382" s="39" t="str">
        <f>IF(TRIM(G382)&lt;&gt;"",COUNTA($G$66:G382)&amp;"","")</f>
        <v>232</v>
      </c>
      <c r="C382" s="254"/>
      <c r="D382" s="254"/>
      <c r="E382" s="254"/>
      <c r="F382" s="88" t="s">
        <v>160</v>
      </c>
      <c r="G382" s="4">
        <v>67525</v>
      </c>
      <c r="H382" s="4"/>
      <c r="I382" s="4" t="s">
        <v>35</v>
      </c>
      <c r="J382" s="118"/>
      <c r="K382" s="101">
        <v>53</v>
      </c>
      <c r="L382" s="102">
        <f t="shared" ref="L382" si="297">K382*J382</f>
        <v>0</v>
      </c>
      <c r="M382" s="103"/>
      <c r="N382" s="101"/>
      <c r="O382" s="102">
        <f t="shared" ref="O382" si="298">N382+M382+L382</f>
        <v>0</v>
      </c>
      <c r="P382" s="47">
        <f t="shared" ref="P382" si="299">O382*G382</f>
        <v>0</v>
      </c>
    </row>
    <row r="383" spans="2:16" s="38" customFormat="1" x14ac:dyDescent="0.3">
      <c r="B383" s="39" t="str">
        <f>IF(TRIM(G383)&lt;&gt;"",COUNTA($G$66:G383)&amp;"","")</f>
        <v>233</v>
      </c>
      <c r="C383" s="254"/>
      <c r="D383" s="254"/>
      <c r="E383" s="254"/>
      <c r="F383" s="88" t="s">
        <v>62</v>
      </c>
      <c r="G383" s="4">
        <v>67525</v>
      </c>
      <c r="H383" s="4"/>
      <c r="I383" s="4" t="s">
        <v>35</v>
      </c>
      <c r="J383" s="118"/>
      <c r="K383" s="101">
        <v>53</v>
      </c>
      <c r="L383" s="102">
        <f t="shared" ref="L383:L384" si="300">K383*J383</f>
        <v>0</v>
      </c>
      <c r="M383" s="103"/>
      <c r="N383" s="101"/>
      <c r="O383" s="102">
        <f t="shared" ref="O383" si="301">N383+M383+L383</f>
        <v>0</v>
      </c>
      <c r="P383" s="47">
        <f t="shared" ref="P383" si="302">O383*G383</f>
        <v>0</v>
      </c>
    </row>
    <row r="384" spans="2:16" s="38" customFormat="1" x14ac:dyDescent="0.3">
      <c r="B384" s="39" t="str">
        <f>IF(TRIM(G384)&lt;&gt;"",COUNTA($G$66:G384)&amp;"","")</f>
        <v>234</v>
      </c>
      <c r="C384" s="254"/>
      <c r="D384" s="254"/>
      <c r="E384" s="254"/>
      <c r="F384" s="88" t="s">
        <v>159</v>
      </c>
      <c r="G384" s="4">
        <v>67525</v>
      </c>
      <c r="H384" s="4"/>
      <c r="I384" s="4" t="s">
        <v>35</v>
      </c>
      <c r="J384" s="104"/>
      <c r="K384" s="101">
        <v>53</v>
      </c>
      <c r="L384" s="102">
        <f t="shared" si="300"/>
        <v>0</v>
      </c>
      <c r="M384" s="103"/>
      <c r="N384" s="101"/>
      <c r="O384" s="102">
        <f t="shared" ref="O384:O386" si="303">N384+M384+L384</f>
        <v>0</v>
      </c>
      <c r="P384" s="47">
        <f t="shared" ref="P384:P386" si="304">O384*G384</f>
        <v>0</v>
      </c>
    </row>
    <row r="385" spans="2:16" s="38" customFormat="1" x14ac:dyDescent="0.3">
      <c r="B385" s="39" t="str">
        <f>IF(TRIM(G385)&lt;&gt;"",COUNTA($G$66:G385)&amp;"","")</f>
        <v>235</v>
      </c>
      <c r="C385" s="254"/>
      <c r="D385" s="254"/>
      <c r="E385" s="254"/>
      <c r="F385" s="88" t="s">
        <v>158</v>
      </c>
      <c r="G385" s="4">
        <v>67525</v>
      </c>
      <c r="H385" s="4"/>
      <c r="I385" s="4" t="s">
        <v>35</v>
      </c>
      <c r="J385" s="104"/>
      <c r="K385" s="101">
        <v>53</v>
      </c>
      <c r="L385" s="103">
        <f t="shared" ref="L385" si="305">K385*J385</f>
        <v>0</v>
      </c>
      <c r="M385" s="103"/>
      <c r="N385" s="105"/>
      <c r="O385" s="102">
        <f t="shared" si="303"/>
        <v>0</v>
      </c>
      <c r="P385" s="47">
        <f t="shared" si="304"/>
        <v>0</v>
      </c>
    </row>
    <row r="386" spans="2:16" s="38" customFormat="1" ht="27.6" x14ac:dyDescent="0.3">
      <c r="B386" s="39" t="str">
        <f>IF(TRIM(G386)&lt;&gt;"",COUNTA($G$66:G386)&amp;"","")</f>
        <v>236</v>
      </c>
      <c r="C386" s="110" t="s">
        <v>167</v>
      </c>
      <c r="D386" s="110"/>
      <c r="E386" s="110"/>
      <c r="F386" s="88" t="s">
        <v>161</v>
      </c>
      <c r="G386" s="4">
        <v>199240</v>
      </c>
      <c r="H386" s="4"/>
      <c r="I386" s="4" t="s">
        <v>35</v>
      </c>
      <c r="J386" s="104"/>
      <c r="K386" s="101">
        <v>53</v>
      </c>
      <c r="L386" s="102">
        <f t="shared" ref="L386" si="306">K386*J386</f>
        <v>0</v>
      </c>
      <c r="M386" s="103"/>
      <c r="N386" s="101"/>
      <c r="O386" s="102">
        <f t="shared" si="303"/>
        <v>0</v>
      </c>
      <c r="P386" s="47">
        <f t="shared" si="304"/>
        <v>0</v>
      </c>
    </row>
    <row r="387" spans="2:16" s="38" customFormat="1" ht="15" customHeight="1" x14ac:dyDescent="0.3">
      <c r="B387" s="39" t="str">
        <f>IF(TRIM(G387)&lt;&gt;"",COUNTA($G$66:G387)&amp;"","")</f>
        <v/>
      </c>
      <c r="C387" s="256" t="s">
        <v>174</v>
      </c>
      <c r="D387" s="256"/>
      <c r="E387" s="256"/>
      <c r="F387" s="163" t="s">
        <v>266</v>
      </c>
      <c r="G387" s="158"/>
      <c r="H387" s="159"/>
      <c r="I387" s="159"/>
      <c r="J387" s="6"/>
      <c r="K387" s="119"/>
      <c r="L387" s="164"/>
      <c r="M387" s="69"/>
      <c r="N387" s="6"/>
      <c r="O387" s="119"/>
      <c r="P387" s="47"/>
    </row>
    <row r="388" spans="2:16" s="38" customFormat="1" x14ac:dyDescent="0.3">
      <c r="B388" s="39" t="str">
        <f>IF(TRIM(G388)&lt;&gt;"",COUNTA($G$66:G388)&amp;"","")</f>
        <v>237</v>
      </c>
      <c r="C388" s="255"/>
      <c r="D388" s="255"/>
      <c r="E388" s="255"/>
      <c r="F388" s="162" t="s">
        <v>268</v>
      </c>
      <c r="G388" s="165">
        <v>18920</v>
      </c>
      <c r="H388" s="166"/>
      <c r="I388" s="166" t="s">
        <v>35</v>
      </c>
      <c r="J388" s="104"/>
      <c r="K388" s="101">
        <v>53</v>
      </c>
      <c r="L388" s="102">
        <f t="shared" ref="L388" si="307">K388*J388</f>
        <v>0</v>
      </c>
      <c r="M388" s="103"/>
      <c r="N388" s="101"/>
      <c r="O388" s="102">
        <f t="shared" ref="O388" si="308">N388+M388+L388</f>
        <v>0</v>
      </c>
      <c r="P388" s="47">
        <f t="shared" ref="P388" si="309">O388*G388</f>
        <v>0</v>
      </c>
    </row>
    <row r="389" spans="2:16" s="38" customFormat="1" ht="15" customHeight="1" x14ac:dyDescent="0.3">
      <c r="B389" s="39" t="str">
        <f>IF(TRIM(G389)&lt;&gt;"",COUNTA($G$66:G389)&amp;"","")</f>
        <v/>
      </c>
      <c r="C389" s="256" t="s">
        <v>174</v>
      </c>
      <c r="D389" s="256"/>
      <c r="E389" s="256"/>
      <c r="F389" s="163" t="s">
        <v>272</v>
      </c>
      <c r="G389" s="158"/>
      <c r="H389" s="159"/>
      <c r="I389" s="159"/>
      <c r="J389" s="6"/>
      <c r="K389" s="119"/>
      <c r="L389" s="164"/>
      <c r="M389" s="69"/>
      <c r="N389" s="6"/>
      <c r="O389" s="119"/>
      <c r="P389" s="47"/>
    </row>
    <row r="390" spans="2:16" s="38" customFormat="1" x14ac:dyDescent="0.3">
      <c r="B390" s="39" t="str">
        <f>IF(TRIM(G390)&lt;&gt;"",COUNTA($G$66:G390)&amp;"","")</f>
        <v>238</v>
      </c>
      <c r="C390" s="255"/>
      <c r="D390" s="255"/>
      <c r="E390" s="255"/>
      <c r="F390" s="162" t="s">
        <v>274</v>
      </c>
      <c r="G390" s="165">
        <v>296815</v>
      </c>
      <c r="H390" s="166"/>
      <c r="I390" s="166" t="s">
        <v>35</v>
      </c>
      <c r="J390" s="104"/>
      <c r="K390" s="101">
        <v>53</v>
      </c>
      <c r="L390" s="102">
        <f t="shared" ref="L390" si="310">K390*J390</f>
        <v>0</v>
      </c>
      <c r="M390" s="103"/>
      <c r="N390" s="101"/>
      <c r="O390" s="102">
        <f t="shared" ref="O390" si="311">N390+M390+L390</f>
        <v>0</v>
      </c>
      <c r="P390" s="47">
        <f t="shared" ref="P390" si="312">O390*G390</f>
        <v>0</v>
      </c>
    </row>
    <row r="391" spans="2:16" s="38" customFormat="1" ht="15" customHeight="1" x14ac:dyDescent="0.3">
      <c r="B391" s="39" t="str">
        <f>IF(TRIM(G391)&lt;&gt;"",COUNTA($G$66:G391)&amp;"","")</f>
        <v/>
      </c>
      <c r="C391" s="256" t="s">
        <v>174</v>
      </c>
      <c r="D391" s="256"/>
      <c r="E391" s="256"/>
      <c r="F391" s="163" t="s">
        <v>275</v>
      </c>
      <c r="G391" s="158"/>
      <c r="H391" s="159"/>
      <c r="I391" s="159"/>
      <c r="J391" s="6"/>
      <c r="K391" s="119"/>
      <c r="L391" s="164"/>
      <c r="M391" s="69"/>
      <c r="N391" s="6"/>
      <c r="O391" s="119"/>
      <c r="P391" s="47"/>
    </row>
    <row r="392" spans="2:16" s="38" customFormat="1" x14ac:dyDescent="0.3">
      <c r="B392" s="39" t="str">
        <f>IF(TRIM(G392)&lt;&gt;"",COUNTA($G$66:G392)&amp;"","")</f>
        <v>239</v>
      </c>
      <c r="C392" s="255"/>
      <c r="D392" s="255"/>
      <c r="E392" s="255"/>
      <c r="F392" s="162" t="s">
        <v>274</v>
      </c>
      <c r="G392" s="165">
        <v>6300</v>
      </c>
      <c r="H392" s="166"/>
      <c r="I392" s="166" t="s">
        <v>35</v>
      </c>
      <c r="J392" s="104"/>
      <c r="K392" s="101">
        <v>53</v>
      </c>
      <c r="L392" s="102">
        <f t="shared" ref="L392" si="313">K392*J392</f>
        <v>0</v>
      </c>
      <c r="M392" s="103"/>
      <c r="N392" s="101"/>
      <c r="O392" s="102">
        <f t="shared" ref="O392" si="314">N392+M392+L392</f>
        <v>0</v>
      </c>
      <c r="P392" s="47">
        <f t="shared" ref="P392" si="315">O392*G392</f>
        <v>0</v>
      </c>
    </row>
    <row r="393" spans="2:16" s="38" customFormat="1" ht="15" customHeight="1" x14ac:dyDescent="0.3">
      <c r="B393" s="39" t="str">
        <f>IF(TRIM(G393)&lt;&gt;"",COUNTA($G$66:G393)&amp;"","")</f>
        <v/>
      </c>
      <c r="C393" s="256" t="s">
        <v>174</v>
      </c>
      <c r="D393" s="256"/>
      <c r="E393" s="256"/>
      <c r="F393" s="163" t="s">
        <v>278</v>
      </c>
      <c r="G393" s="158"/>
      <c r="H393" s="159"/>
      <c r="I393" s="159"/>
      <c r="J393" s="6"/>
      <c r="K393" s="119"/>
      <c r="L393" s="164"/>
      <c r="M393" s="69"/>
      <c r="N393" s="6"/>
      <c r="O393" s="119"/>
      <c r="P393" s="47"/>
    </row>
    <row r="394" spans="2:16" s="38" customFormat="1" x14ac:dyDescent="0.3">
      <c r="B394" s="39" t="str">
        <f>IF(TRIM(G394)&lt;&gt;"",COUNTA($G$66:G394)&amp;"","")</f>
        <v>240</v>
      </c>
      <c r="C394" s="255"/>
      <c r="D394" s="255"/>
      <c r="E394" s="255"/>
      <c r="F394" s="162" t="s">
        <v>274</v>
      </c>
      <c r="G394" s="165">
        <v>56520</v>
      </c>
      <c r="H394" s="166"/>
      <c r="I394" s="166" t="s">
        <v>35</v>
      </c>
      <c r="J394" s="104"/>
      <c r="K394" s="101">
        <v>53</v>
      </c>
      <c r="L394" s="102">
        <f t="shared" ref="L394" si="316">K394*J394</f>
        <v>0</v>
      </c>
      <c r="M394" s="103"/>
      <c r="N394" s="101"/>
      <c r="O394" s="102">
        <f t="shared" ref="O394" si="317">N394+M394+L394</f>
        <v>0</v>
      </c>
      <c r="P394" s="47">
        <f t="shared" ref="P394" si="318">O394*G394</f>
        <v>0</v>
      </c>
    </row>
    <row r="395" spans="2:16" s="38" customFormat="1" ht="15" customHeight="1" x14ac:dyDescent="0.3">
      <c r="B395" s="39" t="str">
        <f>IF(TRIM(G395)&lt;&gt;"",COUNTA($G$66:G395)&amp;"","")</f>
        <v/>
      </c>
      <c r="C395" s="256" t="s">
        <v>174</v>
      </c>
      <c r="D395" s="256"/>
      <c r="E395" s="256"/>
      <c r="F395" s="163" t="s">
        <v>281</v>
      </c>
      <c r="G395" s="158"/>
      <c r="H395" s="159"/>
      <c r="I395" s="159"/>
      <c r="J395" s="6"/>
      <c r="K395" s="119"/>
      <c r="L395" s="164"/>
      <c r="M395" s="69"/>
      <c r="N395" s="6"/>
      <c r="O395" s="119"/>
      <c r="P395" s="47"/>
    </row>
    <row r="396" spans="2:16" s="38" customFormat="1" x14ac:dyDescent="0.3">
      <c r="B396" s="39" t="str">
        <f>IF(TRIM(G396)&lt;&gt;"",COUNTA($G$66:G396)&amp;"","")</f>
        <v>241</v>
      </c>
      <c r="C396" s="255"/>
      <c r="D396" s="255"/>
      <c r="E396" s="255"/>
      <c r="F396" s="162" t="s">
        <v>274</v>
      </c>
      <c r="G396" s="165">
        <v>19935</v>
      </c>
      <c r="H396" s="166"/>
      <c r="I396" s="166" t="s">
        <v>35</v>
      </c>
      <c r="J396" s="104"/>
      <c r="K396" s="101">
        <v>53</v>
      </c>
      <c r="L396" s="102">
        <f t="shared" ref="L396" si="319">K396*J396</f>
        <v>0</v>
      </c>
      <c r="M396" s="103"/>
      <c r="N396" s="101"/>
      <c r="O396" s="102">
        <f t="shared" ref="O396" si="320">N396+M396+L396</f>
        <v>0</v>
      </c>
      <c r="P396" s="47">
        <f t="shared" ref="P396" si="321">O396*G396</f>
        <v>0</v>
      </c>
    </row>
    <row r="397" spans="2:16" s="38" customFormat="1" ht="15" customHeight="1" x14ac:dyDescent="0.3">
      <c r="B397" s="39" t="str">
        <f>IF(TRIM(G397)&lt;&gt;"",COUNTA($G$66:G397)&amp;"","")</f>
        <v/>
      </c>
      <c r="C397" s="256" t="s">
        <v>174</v>
      </c>
      <c r="D397" s="256"/>
      <c r="E397" s="256"/>
      <c r="F397" s="163" t="s">
        <v>283</v>
      </c>
      <c r="G397" s="158"/>
      <c r="H397" s="159"/>
      <c r="I397" s="159"/>
      <c r="J397" s="6"/>
      <c r="K397" s="119"/>
      <c r="L397" s="164"/>
      <c r="M397" s="69"/>
      <c r="N397" s="6"/>
      <c r="O397" s="119"/>
      <c r="P397" s="47"/>
    </row>
    <row r="398" spans="2:16" s="38" customFormat="1" x14ac:dyDescent="0.3">
      <c r="B398" s="39" t="str">
        <f>IF(TRIM(G398)&lt;&gt;"",COUNTA($G$66:G398)&amp;"","")</f>
        <v>242</v>
      </c>
      <c r="C398" s="255"/>
      <c r="D398" s="255"/>
      <c r="E398" s="255"/>
      <c r="F398" s="162" t="s">
        <v>285</v>
      </c>
      <c r="G398" s="165">
        <v>12060</v>
      </c>
      <c r="H398" s="166"/>
      <c r="I398" s="166" t="s">
        <v>35</v>
      </c>
      <c r="J398" s="104"/>
      <c r="K398" s="101">
        <v>53</v>
      </c>
      <c r="L398" s="102">
        <f t="shared" ref="L398" si="322">K398*J398</f>
        <v>0</v>
      </c>
      <c r="M398" s="103"/>
      <c r="N398" s="101"/>
      <c r="O398" s="102">
        <f t="shared" ref="O398" si="323">N398+M398+L398</f>
        <v>0</v>
      </c>
      <c r="P398" s="47">
        <f t="shared" ref="P398" si="324">O398*G398</f>
        <v>0</v>
      </c>
    </row>
    <row r="399" spans="2:16" s="38" customFormat="1" ht="15" customHeight="1" x14ac:dyDescent="0.3">
      <c r="B399" s="39" t="str">
        <f>IF(TRIM(G399)&lt;&gt;"",COUNTA($G$66:G399)&amp;"","")</f>
        <v/>
      </c>
      <c r="C399" s="256" t="s">
        <v>174</v>
      </c>
      <c r="D399" s="256"/>
      <c r="E399" s="256"/>
      <c r="F399" s="163" t="s">
        <v>286</v>
      </c>
      <c r="G399" s="158"/>
      <c r="H399" s="159"/>
      <c r="I399" s="159"/>
      <c r="J399" s="6"/>
      <c r="K399" s="119"/>
      <c r="L399" s="164"/>
      <c r="M399" s="69"/>
      <c r="N399" s="6"/>
      <c r="O399" s="119"/>
      <c r="P399" s="47"/>
    </row>
    <row r="400" spans="2:16" s="38" customFormat="1" x14ac:dyDescent="0.3">
      <c r="B400" s="39" t="str">
        <f>IF(TRIM(G400)&lt;&gt;"",COUNTA($G$66:G400)&amp;"","")</f>
        <v>243</v>
      </c>
      <c r="C400" s="255"/>
      <c r="D400" s="255"/>
      <c r="E400" s="255"/>
      <c r="F400" s="162" t="s">
        <v>288</v>
      </c>
      <c r="G400" s="165">
        <v>50473.75</v>
      </c>
      <c r="H400" s="166"/>
      <c r="I400" s="166" t="s">
        <v>35</v>
      </c>
      <c r="J400" s="104"/>
      <c r="K400" s="101">
        <v>53</v>
      </c>
      <c r="L400" s="102">
        <f t="shared" ref="L400:L401" si="325">K400*J400</f>
        <v>0</v>
      </c>
      <c r="M400" s="103"/>
      <c r="N400" s="101"/>
      <c r="O400" s="102">
        <f t="shared" ref="O400:O401" si="326">N400+M400+L400</f>
        <v>0</v>
      </c>
      <c r="P400" s="47">
        <f t="shared" ref="P400:P401" si="327">O400*G400</f>
        <v>0</v>
      </c>
    </row>
    <row r="401" spans="2:16" s="38" customFormat="1" x14ac:dyDescent="0.3">
      <c r="B401" s="39" t="str">
        <f>IF(TRIM(G401)&lt;&gt;"",COUNTA($G$66:G401)&amp;"","")</f>
        <v>244</v>
      </c>
      <c r="C401" s="255"/>
      <c r="D401" s="255"/>
      <c r="E401" s="255"/>
      <c r="F401" s="162" t="s">
        <v>291</v>
      </c>
      <c r="G401" s="165">
        <v>50473.75</v>
      </c>
      <c r="H401" s="166"/>
      <c r="I401" s="166" t="s">
        <v>35</v>
      </c>
      <c r="J401" s="104"/>
      <c r="K401" s="101">
        <v>53</v>
      </c>
      <c r="L401" s="102">
        <f t="shared" si="325"/>
        <v>0</v>
      </c>
      <c r="M401" s="103"/>
      <c r="N401" s="101"/>
      <c r="O401" s="102">
        <f t="shared" si="326"/>
        <v>0</v>
      </c>
      <c r="P401" s="47">
        <f t="shared" si="327"/>
        <v>0</v>
      </c>
    </row>
    <row r="402" spans="2:16" s="38" customFormat="1" ht="15" customHeight="1" x14ac:dyDescent="0.3">
      <c r="B402" s="39" t="str">
        <f>IF(TRIM(G402)&lt;&gt;"",COUNTA($G$66:G402)&amp;"","")</f>
        <v/>
      </c>
      <c r="C402" s="256" t="s">
        <v>174</v>
      </c>
      <c r="D402" s="256"/>
      <c r="E402" s="256"/>
      <c r="F402" s="163" t="s">
        <v>289</v>
      </c>
      <c r="G402" s="158"/>
      <c r="H402" s="159"/>
      <c r="I402" s="159"/>
      <c r="J402" s="6"/>
      <c r="K402" s="119"/>
      <c r="L402" s="164"/>
      <c r="M402" s="69"/>
      <c r="N402" s="6"/>
      <c r="O402" s="119"/>
      <c r="P402" s="47"/>
    </row>
    <row r="403" spans="2:16" s="38" customFormat="1" x14ac:dyDescent="0.3">
      <c r="B403" s="39" t="str">
        <f>IF(TRIM(G403)&lt;&gt;"",COUNTA($G$66:G403)&amp;"","")</f>
        <v>245</v>
      </c>
      <c r="C403" s="255"/>
      <c r="D403" s="255"/>
      <c r="E403" s="255"/>
      <c r="F403" s="162" t="s">
        <v>288</v>
      </c>
      <c r="G403" s="165">
        <v>64317</v>
      </c>
      <c r="H403" s="166"/>
      <c r="I403" s="166" t="s">
        <v>35</v>
      </c>
      <c r="J403" s="104"/>
      <c r="K403" s="101">
        <v>53</v>
      </c>
      <c r="L403" s="102">
        <f t="shared" ref="L403:L404" si="328">K403*J403</f>
        <v>0</v>
      </c>
      <c r="M403" s="103"/>
      <c r="N403" s="101"/>
      <c r="O403" s="102">
        <f t="shared" ref="O403:O404" si="329">N403+M403+L403</f>
        <v>0</v>
      </c>
      <c r="P403" s="47">
        <f t="shared" ref="P403:P404" si="330">O403*G403</f>
        <v>0</v>
      </c>
    </row>
    <row r="404" spans="2:16" s="38" customFormat="1" x14ac:dyDescent="0.3">
      <c r="B404" s="39" t="str">
        <f>IF(TRIM(G404)&lt;&gt;"",COUNTA($G$66:G404)&amp;"","")</f>
        <v>246</v>
      </c>
      <c r="C404" s="255"/>
      <c r="D404" s="255"/>
      <c r="E404" s="255"/>
      <c r="F404" s="162" t="s">
        <v>291</v>
      </c>
      <c r="G404" s="165">
        <v>64317</v>
      </c>
      <c r="H404" s="166"/>
      <c r="I404" s="166" t="s">
        <v>35</v>
      </c>
      <c r="J404" s="104"/>
      <c r="K404" s="101">
        <v>53</v>
      </c>
      <c r="L404" s="102">
        <f t="shared" si="328"/>
        <v>0</v>
      </c>
      <c r="M404" s="103"/>
      <c r="N404" s="101"/>
      <c r="O404" s="102">
        <f t="shared" si="329"/>
        <v>0</v>
      </c>
      <c r="P404" s="47">
        <f t="shared" si="330"/>
        <v>0</v>
      </c>
    </row>
    <row r="405" spans="2:16" s="38" customFormat="1" ht="15" customHeight="1" x14ac:dyDescent="0.3">
      <c r="B405" s="39" t="str">
        <f>IF(TRIM(G405)&lt;&gt;"",COUNTA($G$66:G405)&amp;"","")</f>
        <v/>
      </c>
      <c r="C405" s="256" t="s">
        <v>174</v>
      </c>
      <c r="D405" s="256"/>
      <c r="E405" s="256"/>
      <c r="F405" s="163" t="s">
        <v>292</v>
      </c>
      <c r="G405" s="158"/>
      <c r="H405" s="159"/>
      <c r="I405" s="159"/>
      <c r="J405" s="6"/>
      <c r="K405" s="119"/>
      <c r="L405" s="164"/>
      <c r="M405" s="69"/>
      <c r="N405" s="6"/>
      <c r="O405" s="119"/>
      <c r="P405" s="47"/>
    </row>
    <row r="406" spans="2:16" s="38" customFormat="1" x14ac:dyDescent="0.3">
      <c r="B406" s="39" t="str">
        <f>IF(TRIM(G406)&lt;&gt;"",COUNTA($G$66:G406)&amp;"","")</f>
        <v>247</v>
      </c>
      <c r="C406" s="255"/>
      <c r="D406" s="255"/>
      <c r="E406" s="255"/>
      <c r="F406" s="162" t="s">
        <v>295</v>
      </c>
      <c r="G406" s="165">
        <v>70950</v>
      </c>
      <c r="H406" s="166"/>
      <c r="I406" s="166" t="s">
        <v>35</v>
      </c>
      <c r="J406" s="104"/>
      <c r="K406" s="101">
        <v>53</v>
      </c>
      <c r="L406" s="102">
        <f t="shared" ref="L406" si="331">K406*J406</f>
        <v>0</v>
      </c>
      <c r="M406" s="103"/>
      <c r="N406" s="101"/>
      <c r="O406" s="102">
        <f t="shared" ref="O406" si="332">N406+M406+L406</f>
        <v>0</v>
      </c>
      <c r="P406" s="47">
        <f t="shared" ref="P406" si="333">O406*G406</f>
        <v>0</v>
      </c>
    </row>
    <row r="407" spans="2:16" s="38" customFormat="1" ht="15" customHeight="1" x14ac:dyDescent="0.3">
      <c r="B407" s="39" t="str">
        <f>IF(TRIM(G407)&lt;&gt;"",COUNTA($G$66:G407)&amp;"","")</f>
        <v/>
      </c>
      <c r="C407" s="256" t="s">
        <v>174</v>
      </c>
      <c r="D407" s="256"/>
      <c r="E407" s="256"/>
      <c r="F407" s="163" t="s">
        <v>296</v>
      </c>
      <c r="G407" s="158"/>
      <c r="H407" s="159"/>
      <c r="I407" s="159"/>
      <c r="J407" s="6"/>
      <c r="K407" s="119"/>
      <c r="L407" s="164"/>
      <c r="M407" s="69"/>
      <c r="N407" s="6"/>
      <c r="O407" s="119"/>
      <c r="P407" s="47"/>
    </row>
    <row r="408" spans="2:16" s="38" customFormat="1" x14ac:dyDescent="0.3">
      <c r="B408" s="39" t="str">
        <f>IF(TRIM(G408)&lt;&gt;"",COUNTA($G$66:G408)&amp;"","")</f>
        <v>248</v>
      </c>
      <c r="C408" s="255"/>
      <c r="D408" s="255"/>
      <c r="E408" s="255"/>
      <c r="F408" s="162" t="s">
        <v>288</v>
      </c>
      <c r="G408" s="165">
        <v>7922.75</v>
      </c>
      <c r="H408" s="166"/>
      <c r="I408" s="166" t="s">
        <v>35</v>
      </c>
      <c r="J408" s="104"/>
      <c r="K408" s="101">
        <v>53</v>
      </c>
      <c r="L408" s="102">
        <f t="shared" ref="L408:L409" si="334">K408*J408</f>
        <v>0</v>
      </c>
      <c r="M408" s="103"/>
      <c r="N408" s="101"/>
      <c r="O408" s="102">
        <f t="shared" ref="O408:O409" si="335">N408+M408+L408</f>
        <v>0</v>
      </c>
      <c r="P408" s="47">
        <f t="shared" ref="P408:P409" si="336">O408*G408</f>
        <v>0</v>
      </c>
    </row>
    <row r="409" spans="2:16" s="38" customFormat="1" x14ac:dyDescent="0.3">
      <c r="B409" s="39" t="str">
        <f>IF(TRIM(G409)&lt;&gt;"",COUNTA($G$66:G409)&amp;"","")</f>
        <v>249</v>
      </c>
      <c r="C409" s="255"/>
      <c r="D409" s="255"/>
      <c r="E409" s="255"/>
      <c r="F409" s="162" t="s">
        <v>291</v>
      </c>
      <c r="G409" s="165">
        <v>7922.75</v>
      </c>
      <c r="H409" s="166"/>
      <c r="I409" s="166" t="s">
        <v>35</v>
      </c>
      <c r="J409" s="104"/>
      <c r="K409" s="101">
        <v>53</v>
      </c>
      <c r="L409" s="102">
        <f t="shared" si="334"/>
        <v>0</v>
      </c>
      <c r="M409" s="103"/>
      <c r="N409" s="101"/>
      <c r="O409" s="102">
        <f t="shared" si="335"/>
        <v>0</v>
      </c>
      <c r="P409" s="47">
        <f t="shared" si="336"/>
        <v>0</v>
      </c>
    </row>
    <row r="410" spans="2:16" s="38" customFormat="1" ht="27.6" x14ac:dyDescent="0.3">
      <c r="B410" s="39" t="str">
        <f>IF(TRIM(G410)&lt;&gt;"",COUNTA($G$66:G410)&amp;"","")</f>
        <v/>
      </c>
      <c r="C410" s="256" t="s">
        <v>174</v>
      </c>
      <c r="D410" s="256"/>
      <c r="E410" s="256"/>
      <c r="F410" s="163" t="s">
        <v>297</v>
      </c>
      <c r="G410" s="158"/>
      <c r="H410" s="159"/>
      <c r="I410" s="159"/>
      <c r="J410" s="6"/>
      <c r="K410" s="119"/>
      <c r="L410" s="164"/>
      <c r="M410" s="69"/>
      <c r="N410" s="6"/>
      <c r="O410" s="119"/>
      <c r="P410" s="47"/>
    </row>
    <row r="411" spans="2:16" s="38" customFormat="1" x14ac:dyDescent="0.3">
      <c r="B411" s="39" t="str">
        <f>IF(TRIM(G411)&lt;&gt;"",COUNTA($G$66:G411)&amp;"","")</f>
        <v>250</v>
      </c>
      <c r="C411" s="255"/>
      <c r="D411" s="255"/>
      <c r="E411" s="255"/>
      <c r="F411" s="162" t="s">
        <v>298</v>
      </c>
      <c r="G411" s="165">
        <v>11058.5</v>
      </c>
      <c r="H411" s="166"/>
      <c r="I411" s="166" t="s">
        <v>35</v>
      </c>
      <c r="J411" s="104"/>
      <c r="K411" s="101">
        <v>53</v>
      </c>
      <c r="L411" s="102">
        <f t="shared" ref="L411:L412" si="337">K411*J411</f>
        <v>0</v>
      </c>
      <c r="M411" s="103"/>
      <c r="N411" s="101"/>
      <c r="O411" s="102">
        <f t="shared" ref="O411:O412" si="338">N411+M411+L411</f>
        <v>0</v>
      </c>
      <c r="P411" s="47">
        <f t="shared" ref="P411:P412" si="339">O411*G411</f>
        <v>0</v>
      </c>
    </row>
    <row r="412" spans="2:16" s="38" customFormat="1" x14ac:dyDescent="0.3">
      <c r="B412" s="39" t="str">
        <f>IF(TRIM(G412)&lt;&gt;"",COUNTA($G$66:G412)&amp;"","")</f>
        <v>251</v>
      </c>
      <c r="C412" s="255"/>
      <c r="D412" s="255"/>
      <c r="E412" s="255"/>
      <c r="F412" s="162" t="s">
        <v>291</v>
      </c>
      <c r="G412" s="165">
        <v>11058.5</v>
      </c>
      <c r="H412" s="166"/>
      <c r="I412" s="166" t="s">
        <v>35</v>
      </c>
      <c r="J412" s="104"/>
      <c r="K412" s="101">
        <v>53</v>
      </c>
      <c r="L412" s="102">
        <f t="shared" si="337"/>
        <v>0</v>
      </c>
      <c r="M412" s="103"/>
      <c r="N412" s="101"/>
      <c r="O412" s="102">
        <f t="shared" si="338"/>
        <v>0</v>
      </c>
      <c r="P412" s="47">
        <f t="shared" si="339"/>
        <v>0</v>
      </c>
    </row>
    <row r="413" spans="2:16" s="38" customFormat="1" ht="27.6" x14ac:dyDescent="0.3">
      <c r="B413" s="39" t="str">
        <f>IF(TRIM(G413)&lt;&gt;"",COUNTA($G$66:G413)&amp;"","")</f>
        <v/>
      </c>
      <c r="C413" s="256" t="s">
        <v>174</v>
      </c>
      <c r="D413" s="256"/>
      <c r="E413" s="256"/>
      <c r="F413" s="163" t="s">
        <v>299</v>
      </c>
      <c r="G413" s="158"/>
      <c r="H413" s="159"/>
      <c r="I413" s="159"/>
      <c r="J413" s="6"/>
      <c r="K413" s="119"/>
      <c r="L413" s="164"/>
      <c r="M413" s="69"/>
      <c r="N413" s="6"/>
      <c r="O413" s="119"/>
      <c r="P413" s="47"/>
    </row>
    <row r="414" spans="2:16" s="38" customFormat="1" x14ac:dyDescent="0.3">
      <c r="B414" s="39" t="str">
        <f>IF(TRIM(G414)&lt;&gt;"",COUNTA($G$66:G414)&amp;"","")</f>
        <v>252</v>
      </c>
      <c r="C414" s="255"/>
      <c r="D414" s="255"/>
      <c r="E414" s="255"/>
      <c r="F414" s="162" t="s">
        <v>298</v>
      </c>
      <c r="G414" s="165">
        <v>31489.4</v>
      </c>
      <c r="H414" s="166"/>
      <c r="I414" s="166" t="s">
        <v>35</v>
      </c>
      <c r="J414" s="104"/>
      <c r="K414" s="101">
        <v>53</v>
      </c>
      <c r="L414" s="102">
        <f t="shared" ref="L414" si="340">K414*J414</f>
        <v>0</v>
      </c>
      <c r="M414" s="103"/>
      <c r="N414" s="101"/>
      <c r="O414" s="102">
        <f t="shared" ref="O414" si="341">N414+M414+L414</f>
        <v>0</v>
      </c>
      <c r="P414" s="47">
        <f t="shared" ref="P414" si="342">O414*G414</f>
        <v>0</v>
      </c>
    </row>
    <row r="415" spans="2:16" s="38" customFormat="1" ht="27.6" x14ac:dyDescent="0.3">
      <c r="B415" s="39" t="str">
        <f>IF(TRIM(G415)&lt;&gt;"",COUNTA($G$66:G415)&amp;"","")</f>
        <v/>
      </c>
      <c r="C415" s="256" t="s">
        <v>174</v>
      </c>
      <c r="D415" s="256"/>
      <c r="E415" s="256"/>
      <c r="F415" s="163" t="s">
        <v>300</v>
      </c>
      <c r="G415" s="158"/>
      <c r="H415" s="159"/>
      <c r="I415" s="159"/>
      <c r="J415" s="6"/>
      <c r="K415" s="119"/>
      <c r="L415" s="164"/>
      <c r="M415" s="69"/>
      <c r="N415" s="6"/>
      <c r="O415" s="119"/>
      <c r="P415" s="47"/>
    </row>
    <row r="416" spans="2:16" s="38" customFormat="1" x14ac:dyDescent="0.3">
      <c r="B416" s="39" t="str">
        <f>IF(TRIM(G416)&lt;&gt;"",COUNTA($G$66:G416)&amp;"","")</f>
        <v>253</v>
      </c>
      <c r="C416" s="255"/>
      <c r="D416" s="255"/>
      <c r="E416" s="255"/>
      <c r="F416" s="162" t="s">
        <v>301</v>
      </c>
      <c r="G416" s="165">
        <v>3880.75</v>
      </c>
      <c r="H416" s="166"/>
      <c r="I416" s="166" t="s">
        <v>35</v>
      </c>
      <c r="J416" s="104"/>
      <c r="K416" s="101">
        <v>53</v>
      </c>
      <c r="L416" s="102">
        <f t="shared" ref="L416:L417" si="343">K416*J416</f>
        <v>0</v>
      </c>
      <c r="M416" s="103"/>
      <c r="N416" s="101"/>
      <c r="O416" s="102">
        <f t="shared" ref="O416:O417" si="344">N416+M416+L416</f>
        <v>0</v>
      </c>
      <c r="P416" s="47">
        <f t="shared" ref="P416:P417" si="345">O416*G416</f>
        <v>0</v>
      </c>
    </row>
    <row r="417" spans="2:16" s="38" customFormat="1" x14ac:dyDescent="0.3">
      <c r="B417" s="39" t="str">
        <f>IF(TRIM(G417)&lt;&gt;"",COUNTA($G$66:G417)&amp;"","")</f>
        <v>254</v>
      </c>
      <c r="C417" s="255"/>
      <c r="D417" s="255"/>
      <c r="E417" s="255"/>
      <c r="F417" s="162" t="s">
        <v>291</v>
      </c>
      <c r="G417" s="165">
        <v>3880.75</v>
      </c>
      <c r="H417" s="166"/>
      <c r="I417" s="166" t="s">
        <v>35</v>
      </c>
      <c r="J417" s="104"/>
      <c r="K417" s="101">
        <v>53</v>
      </c>
      <c r="L417" s="102">
        <f t="shared" si="343"/>
        <v>0</v>
      </c>
      <c r="M417" s="103"/>
      <c r="N417" s="101"/>
      <c r="O417" s="102">
        <f t="shared" si="344"/>
        <v>0</v>
      </c>
      <c r="P417" s="47">
        <f t="shared" si="345"/>
        <v>0</v>
      </c>
    </row>
    <row r="418" spans="2:16" s="38" customFormat="1" ht="14.25" customHeight="1" x14ac:dyDescent="0.3">
      <c r="B418" s="39" t="str">
        <f>IF(TRIM(G418)&lt;&gt;"",COUNTA($G$66:G418)&amp;"","")</f>
        <v/>
      </c>
      <c r="C418" s="256" t="s">
        <v>174</v>
      </c>
      <c r="D418" s="256"/>
      <c r="E418" s="256"/>
      <c r="F418" s="163" t="s">
        <v>302</v>
      </c>
      <c r="G418" s="158"/>
      <c r="H418" s="159"/>
      <c r="I418" s="159"/>
      <c r="J418" s="6"/>
      <c r="K418" s="119"/>
      <c r="L418" s="164"/>
      <c r="M418" s="69"/>
      <c r="N418" s="6"/>
      <c r="O418" s="119"/>
      <c r="P418" s="47"/>
    </row>
    <row r="419" spans="2:16" s="38" customFormat="1" x14ac:dyDescent="0.3">
      <c r="B419" s="39" t="str">
        <f>IF(TRIM(G419)&lt;&gt;"",COUNTA($G$66:G419)&amp;"","")</f>
        <v>255</v>
      </c>
      <c r="C419" s="255"/>
      <c r="D419" s="255"/>
      <c r="E419" s="255"/>
      <c r="F419" s="162" t="s">
        <v>268</v>
      </c>
      <c r="G419" s="165">
        <v>420</v>
      </c>
      <c r="H419" s="166"/>
      <c r="I419" s="166" t="s">
        <v>35</v>
      </c>
      <c r="J419" s="104"/>
      <c r="K419" s="101">
        <v>53</v>
      </c>
      <c r="L419" s="102">
        <f t="shared" ref="L419" si="346">K419*J419</f>
        <v>0</v>
      </c>
      <c r="M419" s="103"/>
      <c r="N419" s="101"/>
      <c r="O419" s="102">
        <f t="shared" ref="O419" si="347">N419+M419+L419</f>
        <v>0</v>
      </c>
      <c r="P419" s="47">
        <f t="shared" ref="P419" si="348">O419*G419</f>
        <v>0</v>
      </c>
    </row>
    <row r="420" spans="2:16" s="38" customFormat="1" ht="14.25" customHeight="1" x14ac:dyDescent="0.3">
      <c r="B420" s="39" t="str">
        <f>IF(TRIM(G420)&lt;&gt;"",COUNTA($G$66:G420)&amp;"","")</f>
        <v/>
      </c>
      <c r="C420" s="256" t="s">
        <v>174</v>
      </c>
      <c r="D420" s="256"/>
      <c r="E420" s="256"/>
      <c r="F420" s="163" t="s">
        <v>303</v>
      </c>
      <c r="G420" s="158"/>
      <c r="H420" s="159"/>
      <c r="I420" s="159"/>
      <c r="J420" s="6"/>
      <c r="K420" s="119"/>
      <c r="L420" s="164"/>
      <c r="M420" s="69"/>
      <c r="N420" s="6"/>
      <c r="O420" s="119"/>
      <c r="P420" s="47"/>
    </row>
    <row r="421" spans="2:16" s="38" customFormat="1" x14ac:dyDescent="0.3">
      <c r="B421" s="39" t="str">
        <f>IF(TRIM(G421)&lt;&gt;"",COUNTA($G$66:G421)&amp;"","")</f>
        <v>256</v>
      </c>
      <c r="C421" s="255"/>
      <c r="D421" s="255"/>
      <c r="E421" s="255"/>
      <c r="F421" s="162" t="s">
        <v>268</v>
      </c>
      <c r="G421" s="165">
        <v>13180</v>
      </c>
      <c r="H421" s="166"/>
      <c r="I421" s="166" t="s">
        <v>35</v>
      </c>
      <c r="J421" s="104"/>
      <c r="K421" s="101">
        <v>53</v>
      </c>
      <c r="L421" s="102">
        <f t="shared" ref="L421" si="349">K421*J421</f>
        <v>0</v>
      </c>
      <c r="M421" s="103"/>
      <c r="N421" s="101"/>
      <c r="O421" s="102">
        <f t="shared" ref="O421" si="350">N421+M421+L421</f>
        <v>0</v>
      </c>
      <c r="P421" s="47">
        <f t="shared" ref="P421" si="351">O421*G421</f>
        <v>0</v>
      </c>
    </row>
    <row r="422" spans="2:16" s="38" customFormat="1" ht="15" customHeight="1" x14ac:dyDescent="0.3">
      <c r="B422" s="39" t="str">
        <f>IF(TRIM(G422)&lt;&gt;"",COUNTA($G$66:G422)&amp;"","")</f>
        <v/>
      </c>
      <c r="C422" s="255" t="s">
        <v>174</v>
      </c>
      <c r="D422" s="255"/>
      <c r="E422" s="255"/>
      <c r="F422" s="163" t="s">
        <v>304</v>
      </c>
      <c r="G422" s="158"/>
      <c r="H422" s="159"/>
      <c r="I422" s="159"/>
      <c r="J422" s="6"/>
      <c r="K422" s="119"/>
      <c r="L422" s="164"/>
      <c r="M422" s="69"/>
      <c r="N422" s="6"/>
      <c r="O422" s="119"/>
      <c r="P422" s="47"/>
    </row>
    <row r="423" spans="2:16" s="38" customFormat="1" x14ac:dyDescent="0.3">
      <c r="B423" s="39" t="str">
        <f>IF(TRIM(G423)&lt;&gt;"",COUNTA($G$66:G423)&amp;"","")</f>
        <v>257</v>
      </c>
      <c r="C423" s="255"/>
      <c r="D423" s="255"/>
      <c r="E423" s="255"/>
      <c r="F423" s="162" t="s">
        <v>268</v>
      </c>
      <c r="G423" s="165">
        <v>1650</v>
      </c>
      <c r="H423" s="166"/>
      <c r="I423" s="166" t="s">
        <v>35</v>
      </c>
      <c r="J423" s="104"/>
      <c r="K423" s="101">
        <v>53</v>
      </c>
      <c r="L423" s="102">
        <f t="shared" ref="L423" si="352">K423*J423</f>
        <v>0</v>
      </c>
      <c r="M423" s="103"/>
      <c r="N423" s="101"/>
      <c r="O423" s="102">
        <f t="shared" ref="O423" si="353">N423+M423+L423</f>
        <v>0</v>
      </c>
      <c r="P423" s="47">
        <f t="shared" ref="P423" si="354">O423*G423</f>
        <v>0</v>
      </c>
    </row>
    <row r="424" spans="2:16" s="24" customFormat="1" ht="14.4" thickBot="1" x14ac:dyDescent="0.35">
      <c r="B424" s="42" t="str">
        <f>IF(TRIM(G424)&lt;&gt;"",COUNTA($G$66:G424)&amp;"","")</f>
        <v/>
      </c>
      <c r="C424" s="111"/>
      <c r="D424" s="111"/>
      <c r="E424" s="111"/>
      <c r="F424" s="17" t="s">
        <v>8</v>
      </c>
      <c r="G424" s="35"/>
      <c r="H424" s="26"/>
      <c r="I424" s="26"/>
      <c r="J424" s="37"/>
      <c r="K424" s="37"/>
      <c r="L424" s="19"/>
      <c r="M424" s="70"/>
      <c r="N424" s="37"/>
      <c r="O424" s="19"/>
      <c r="P424" s="48">
        <f>SUM(P381:P423)</f>
        <v>0</v>
      </c>
    </row>
    <row r="425" spans="2:16" s="38" customFormat="1" x14ac:dyDescent="0.3">
      <c r="B425" s="42" t="str">
        <f>IF(TRIM(G425)&lt;&gt;"",COUNTA($G$66:G425)&amp;"","")</f>
        <v/>
      </c>
      <c r="C425" s="111"/>
      <c r="D425" s="111"/>
      <c r="E425" s="111"/>
      <c r="F425" s="120"/>
      <c r="G425" s="30"/>
      <c r="H425" s="4"/>
      <c r="I425" s="4"/>
      <c r="J425" s="6"/>
      <c r="K425" s="6"/>
      <c r="L425" s="119"/>
      <c r="M425" s="121"/>
      <c r="N425" s="6"/>
      <c r="O425" s="119"/>
      <c r="P425" s="122"/>
    </row>
    <row r="426" spans="2:16" s="38" customFormat="1" x14ac:dyDescent="0.3">
      <c r="B426" s="42" t="str">
        <f>IF(TRIM(G426)&lt;&gt;"",COUNTA($G$66:G426)&amp;"","")</f>
        <v/>
      </c>
      <c r="C426" s="111"/>
      <c r="D426" s="111"/>
      <c r="E426" s="111"/>
      <c r="F426" s="120"/>
      <c r="G426" s="30"/>
      <c r="H426" s="4"/>
      <c r="I426" s="4"/>
      <c r="J426" s="6"/>
      <c r="K426" s="6"/>
      <c r="L426" s="119"/>
      <c r="M426" s="121"/>
      <c r="N426" s="6"/>
      <c r="O426" s="119"/>
      <c r="P426" s="122"/>
    </row>
    <row r="427" spans="2:16" s="38" customFormat="1" x14ac:dyDescent="0.3">
      <c r="B427" s="92" t="str">
        <f>IF(TRIM(G427)&lt;&gt;"",COUNTA($G$66:G427)&amp;"","")</f>
        <v/>
      </c>
      <c r="C427" s="91"/>
      <c r="D427" s="91"/>
      <c r="E427" s="89">
        <v>80000</v>
      </c>
      <c r="F427" s="3" t="s">
        <v>74</v>
      </c>
      <c r="G427" s="90"/>
      <c r="H427" s="91"/>
      <c r="I427" s="91"/>
      <c r="J427" s="91"/>
      <c r="K427" s="91"/>
      <c r="L427" s="91"/>
      <c r="M427" s="231"/>
      <c r="N427" s="91"/>
      <c r="O427" s="91"/>
      <c r="P427" s="232"/>
    </row>
    <row r="428" spans="2:16" s="38" customFormat="1" x14ac:dyDescent="0.3">
      <c r="B428" s="117" t="str">
        <f>IF(TRIM(G428)&lt;&gt;"",COUNTA($G$66:G428)&amp;"","")</f>
        <v>258</v>
      </c>
      <c r="C428" s="245" t="s">
        <v>178</v>
      </c>
      <c r="D428" s="245"/>
      <c r="E428" s="245"/>
      <c r="F428" s="44" t="s">
        <v>227</v>
      </c>
      <c r="G428" s="111">
        <v>132</v>
      </c>
      <c r="H428" s="111"/>
      <c r="I428" s="111" t="s">
        <v>35</v>
      </c>
      <c r="J428" s="104"/>
      <c r="K428" s="101">
        <v>53</v>
      </c>
      <c r="L428" s="102">
        <f t="shared" ref="L428:L434" si="355">J428*K428</f>
        <v>0</v>
      </c>
      <c r="M428" s="103"/>
      <c r="N428" s="105"/>
      <c r="O428" s="102">
        <f t="shared" ref="O428:O434" si="356">L428+M428+N428</f>
        <v>0</v>
      </c>
      <c r="P428" s="47">
        <f t="shared" ref="P428:P434" si="357">G428*O428</f>
        <v>0</v>
      </c>
    </row>
    <row r="429" spans="2:16" s="38" customFormat="1" x14ac:dyDescent="0.3">
      <c r="B429" s="117" t="str">
        <f>IF(TRIM(G429)&lt;&gt;"",COUNTA($G$66:G429)&amp;"","")</f>
        <v>259</v>
      </c>
      <c r="C429" s="247"/>
      <c r="D429" s="247"/>
      <c r="E429" s="247"/>
      <c r="F429" s="44" t="s">
        <v>228</v>
      </c>
      <c r="G429" s="111">
        <v>148</v>
      </c>
      <c r="H429" s="111"/>
      <c r="I429" s="111" t="s">
        <v>35</v>
      </c>
      <c r="J429" s="104"/>
      <c r="K429" s="101">
        <v>53</v>
      </c>
      <c r="L429" s="102">
        <f t="shared" si="355"/>
        <v>0</v>
      </c>
      <c r="M429" s="103"/>
      <c r="N429" s="105"/>
      <c r="O429" s="102">
        <f t="shared" si="356"/>
        <v>0</v>
      </c>
      <c r="P429" s="47">
        <f t="shared" si="357"/>
        <v>0</v>
      </c>
    </row>
    <row r="430" spans="2:16" s="38" customFormat="1" x14ac:dyDescent="0.3">
      <c r="B430" s="39" t="str">
        <f>IF(TRIM(G430)&lt;&gt;"",COUNTA($G$66:G430)&amp;"","")</f>
        <v>260</v>
      </c>
      <c r="C430" s="247"/>
      <c r="D430" s="247"/>
      <c r="E430" s="247"/>
      <c r="F430" s="44" t="s">
        <v>229</v>
      </c>
      <c r="G430" s="111">
        <v>345</v>
      </c>
      <c r="H430" s="111"/>
      <c r="I430" s="111" t="s">
        <v>35</v>
      </c>
      <c r="J430" s="104"/>
      <c r="K430" s="101">
        <v>53</v>
      </c>
      <c r="L430" s="102">
        <f t="shared" si="355"/>
        <v>0</v>
      </c>
      <c r="M430" s="103"/>
      <c r="N430" s="105"/>
      <c r="O430" s="102">
        <f t="shared" si="356"/>
        <v>0</v>
      </c>
      <c r="P430" s="47">
        <f t="shared" si="357"/>
        <v>0</v>
      </c>
    </row>
    <row r="431" spans="2:16" s="38" customFormat="1" x14ac:dyDescent="0.3">
      <c r="B431" s="39" t="str">
        <f>IF(TRIM(G431)&lt;&gt;"",COUNTA($G$66:G431)&amp;"","")</f>
        <v>261</v>
      </c>
      <c r="C431" s="247"/>
      <c r="D431" s="247"/>
      <c r="E431" s="247"/>
      <c r="F431" s="44" t="s">
        <v>230</v>
      </c>
      <c r="G431" s="111">
        <v>21</v>
      </c>
      <c r="H431" s="111"/>
      <c r="I431" s="111" t="s">
        <v>35</v>
      </c>
      <c r="J431" s="104"/>
      <c r="K431" s="101">
        <v>53</v>
      </c>
      <c r="L431" s="102">
        <f t="shared" si="355"/>
        <v>0</v>
      </c>
      <c r="M431" s="103"/>
      <c r="N431" s="105"/>
      <c r="O431" s="102">
        <f t="shared" si="356"/>
        <v>0</v>
      </c>
      <c r="P431" s="47">
        <f t="shared" si="357"/>
        <v>0</v>
      </c>
    </row>
    <row r="432" spans="2:16" s="38" customFormat="1" x14ac:dyDescent="0.3">
      <c r="B432" s="39" t="str">
        <f>IF(TRIM(G432)&lt;&gt;"",COUNTA($G$66:G432)&amp;"","")</f>
        <v>262</v>
      </c>
      <c r="C432" s="247"/>
      <c r="D432" s="247"/>
      <c r="E432" s="247"/>
      <c r="F432" s="44" t="s">
        <v>231</v>
      </c>
      <c r="G432" s="111">
        <v>105</v>
      </c>
      <c r="H432" s="111"/>
      <c r="I432" s="111" t="s">
        <v>35</v>
      </c>
      <c r="J432" s="104"/>
      <c r="K432" s="101">
        <v>53</v>
      </c>
      <c r="L432" s="102">
        <f t="shared" si="355"/>
        <v>0</v>
      </c>
      <c r="M432" s="103"/>
      <c r="N432" s="105"/>
      <c r="O432" s="102">
        <f t="shared" si="356"/>
        <v>0</v>
      </c>
      <c r="P432" s="47">
        <f t="shared" si="357"/>
        <v>0</v>
      </c>
    </row>
    <row r="433" spans="2:16" s="38" customFormat="1" x14ac:dyDescent="0.3">
      <c r="B433" s="39" t="str">
        <f>IF(TRIM(G433)&lt;&gt;"",COUNTA($G$66:G433)&amp;"","")</f>
        <v>263</v>
      </c>
      <c r="C433" s="247"/>
      <c r="D433" s="247"/>
      <c r="E433" s="247"/>
      <c r="F433" s="44" t="s">
        <v>232</v>
      </c>
      <c r="G433" s="111">
        <v>240</v>
      </c>
      <c r="H433" s="111"/>
      <c r="I433" s="111" t="s">
        <v>35</v>
      </c>
      <c r="J433" s="104"/>
      <c r="K433" s="101">
        <v>53</v>
      </c>
      <c r="L433" s="102">
        <f t="shared" si="355"/>
        <v>0</v>
      </c>
      <c r="M433" s="103"/>
      <c r="N433" s="105"/>
      <c r="O433" s="102">
        <f t="shared" si="356"/>
        <v>0</v>
      </c>
      <c r="P433" s="47">
        <f t="shared" si="357"/>
        <v>0</v>
      </c>
    </row>
    <row r="434" spans="2:16" s="38" customFormat="1" x14ac:dyDescent="0.3">
      <c r="B434" s="39" t="str">
        <f>IF(TRIM(G434)&lt;&gt;"",COUNTA($G$66:G434)&amp;"","")</f>
        <v>264</v>
      </c>
      <c r="C434" s="246"/>
      <c r="D434" s="246"/>
      <c r="E434" s="246"/>
      <c r="F434" s="44" t="s">
        <v>233</v>
      </c>
      <c r="G434" s="111">
        <v>685</v>
      </c>
      <c r="H434" s="111"/>
      <c r="I434" s="111" t="s">
        <v>35</v>
      </c>
      <c r="J434" s="104"/>
      <c r="K434" s="101">
        <v>53</v>
      </c>
      <c r="L434" s="102">
        <f t="shared" si="355"/>
        <v>0</v>
      </c>
      <c r="M434" s="103"/>
      <c r="N434" s="105"/>
      <c r="O434" s="102">
        <f t="shared" si="356"/>
        <v>0</v>
      </c>
      <c r="P434" s="47">
        <f t="shared" si="357"/>
        <v>0</v>
      </c>
    </row>
    <row r="435" spans="2:16" s="38" customFormat="1" ht="27.6" x14ac:dyDescent="0.3">
      <c r="B435" s="92" t="str">
        <f>IF(TRIM(G435)&lt;&gt;"",COUNTA($G$66:G435)&amp;"","")</f>
        <v/>
      </c>
      <c r="C435" s="91"/>
      <c r="D435" s="93"/>
      <c r="E435" s="89">
        <v>81113</v>
      </c>
      <c r="F435" s="23" t="s">
        <v>75</v>
      </c>
      <c r="G435" s="90"/>
      <c r="H435" s="91"/>
      <c r="I435" s="91"/>
      <c r="J435" s="91"/>
      <c r="K435" s="91"/>
      <c r="L435" s="91"/>
      <c r="M435" s="231"/>
      <c r="N435" s="91"/>
      <c r="O435" s="91"/>
      <c r="P435" s="232"/>
    </row>
    <row r="436" spans="2:16" s="24" customFormat="1" x14ac:dyDescent="0.3">
      <c r="B436" s="39" t="str">
        <f>IF(TRIM(G436)&lt;&gt;"",COUNTA($G$66:G436)&amp;"","")</f>
        <v>265</v>
      </c>
      <c r="C436" s="245" t="s">
        <v>178</v>
      </c>
      <c r="D436" s="245"/>
      <c r="E436" s="245"/>
      <c r="F436" s="44" t="s">
        <v>234</v>
      </c>
      <c r="G436" s="111">
        <v>714</v>
      </c>
      <c r="H436" s="111"/>
      <c r="I436" s="111" t="s">
        <v>35</v>
      </c>
      <c r="J436" s="104"/>
      <c r="K436" s="101">
        <v>53</v>
      </c>
      <c r="L436" s="102">
        <f t="shared" ref="L436:L440" si="358">J436*K436</f>
        <v>0</v>
      </c>
      <c r="M436" s="103"/>
      <c r="N436" s="105"/>
      <c r="O436" s="102">
        <f t="shared" ref="O436:O440" si="359">L436+M436+N436</f>
        <v>0</v>
      </c>
      <c r="P436" s="47">
        <f t="shared" ref="P436:P440" si="360">G436*O436</f>
        <v>0</v>
      </c>
    </row>
    <row r="437" spans="2:16" s="38" customFormat="1" x14ac:dyDescent="0.3">
      <c r="B437" s="39" t="str">
        <f>IF(TRIM(G437)&lt;&gt;"",COUNTA($G$66:G437)&amp;"","")</f>
        <v>266</v>
      </c>
      <c r="C437" s="247"/>
      <c r="D437" s="247"/>
      <c r="E437" s="247"/>
      <c r="F437" s="44" t="s">
        <v>235</v>
      </c>
      <c r="G437" s="111">
        <v>1911</v>
      </c>
      <c r="H437" s="111"/>
      <c r="I437" s="111" t="s">
        <v>35</v>
      </c>
      <c r="J437" s="104"/>
      <c r="K437" s="101">
        <v>53</v>
      </c>
      <c r="L437" s="102">
        <f t="shared" si="358"/>
        <v>0</v>
      </c>
      <c r="M437" s="103"/>
      <c r="N437" s="105"/>
      <c r="O437" s="102">
        <f t="shared" si="359"/>
        <v>0</v>
      </c>
      <c r="P437" s="47">
        <f t="shared" si="360"/>
        <v>0</v>
      </c>
    </row>
    <row r="438" spans="2:16" s="38" customFormat="1" x14ac:dyDescent="0.3">
      <c r="B438" s="39" t="str">
        <f>IF(TRIM(G438)&lt;&gt;"",COUNTA($G$66:G438)&amp;"","")</f>
        <v>267</v>
      </c>
      <c r="C438" s="247"/>
      <c r="D438" s="247"/>
      <c r="E438" s="247"/>
      <c r="F438" s="44" t="s">
        <v>236</v>
      </c>
      <c r="G438" s="111">
        <v>42</v>
      </c>
      <c r="H438" s="111"/>
      <c r="I438" s="111" t="s">
        <v>35</v>
      </c>
      <c r="J438" s="104"/>
      <c r="K438" s="101">
        <v>53</v>
      </c>
      <c r="L438" s="102">
        <f t="shared" si="358"/>
        <v>0</v>
      </c>
      <c r="M438" s="103"/>
      <c r="N438" s="105"/>
      <c r="O438" s="102">
        <f t="shared" si="359"/>
        <v>0</v>
      </c>
      <c r="P438" s="47">
        <f t="shared" si="360"/>
        <v>0</v>
      </c>
    </row>
    <row r="439" spans="2:16" s="38" customFormat="1" x14ac:dyDescent="0.3">
      <c r="B439" s="39" t="str">
        <f>IF(TRIM(G439)&lt;&gt;"",COUNTA($G$66:G439)&amp;"","")</f>
        <v>268</v>
      </c>
      <c r="C439" s="247"/>
      <c r="D439" s="247"/>
      <c r="E439" s="247"/>
      <c r="F439" s="44" t="s">
        <v>237</v>
      </c>
      <c r="G439" s="111">
        <v>252</v>
      </c>
      <c r="H439" s="111"/>
      <c r="I439" s="111" t="s">
        <v>35</v>
      </c>
      <c r="J439" s="104"/>
      <c r="K439" s="101">
        <v>53</v>
      </c>
      <c r="L439" s="102">
        <f t="shared" si="358"/>
        <v>0</v>
      </c>
      <c r="M439" s="103"/>
      <c r="N439" s="105"/>
      <c r="O439" s="102">
        <f t="shared" si="359"/>
        <v>0</v>
      </c>
      <c r="P439" s="47">
        <f t="shared" si="360"/>
        <v>0</v>
      </c>
    </row>
    <row r="440" spans="2:16" s="38" customFormat="1" x14ac:dyDescent="0.3">
      <c r="B440" s="39" t="str">
        <f>IF(TRIM(G440)&lt;&gt;"",COUNTA($G$66:G440)&amp;"","")</f>
        <v>269</v>
      </c>
      <c r="C440" s="246"/>
      <c r="D440" s="246"/>
      <c r="E440" s="246"/>
      <c r="F440" s="44" t="s">
        <v>238</v>
      </c>
      <c r="G440" s="111">
        <v>714</v>
      </c>
      <c r="H440" s="111"/>
      <c r="I440" s="111" t="s">
        <v>35</v>
      </c>
      <c r="J440" s="104"/>
      <c r="K440" s="101">
        <v>53</v>
      </c>
      <c r="L440" s="102">
        <f t="shared" si="358"/>
        <v>0</v>
      </c>
      <c r="M440" s="103"/>
      <c r="N440" s="105"/>
      <c r="O440" s="102">
        <f t="shared" si="359"/>
        <v>0</v>
      </c>
      <c r="P440" s="47">
        <f t="shared" si="360"/>
        <v>0</v>
      </c>
    </row>
    <row r="441" spans="2:16" s="38" customFormat="1" x14ac:dyDescent="0.3">
      <c r="B441" s="92" t="str">
        <f>IF(TRIM(G441)&lt;&gt;"",COUNTA($G$66:G441)&amp;"","")</f>
        <v/>
      </c>
      <c r="C441" s="91"/>
      <c r="D441" s="93"/>
      <c r="E441" s="89">
        <v>82100</v>
      </c>
      <c r="F441" s="23" t="s">
        <v>76</v>
      </c>
      <c r="G441" s="90"/>
      <c r="H441" s="91"/>
      <c r="I441" s="91"/>
      <c r="J441" s="91"/>
      <c r="K441" s="91"/>
      <c r="L441" s="91"/>
      <c r="M441" s="231"/>
      <c r="N441" s="91"/>
      <c r="O441" s="91"/>
      <c r="P441" s="232"/>
    </row>
    <row r="442" spans="2:16" s="38" customFormat="1" x14ac:dyDescent="0.3">
      <c r="B442" s="39" t="str">
        <f>IF(TRIM(G442)&lt;&gt;"",COUNTA($G$66:G442)&amp;"","")</f>
        <v>270</v>
      </c>
      <c r="C442" s="245" t="s">
        <v>178</v>
      </c>
      <c r="D442" s="245"/>
      <c r="E442" s="245"/>
      <c r="F442" s="44" t="s">
        <v>239</v>
      </c>
      <c r="G442" s="111">
        <v>2970.36</v>
      </c>
      <c r="H442" s="111"/>
      <c r="I442" s="111" t="s">
        <v>35</v>
      </c>
      <c r="J442" s="87"/>
      <c r="K442" s="101">
        <v>53</v>
      </c>
      <c r="L442" s="102">
        <f t="shared" ref="L442:L453" si="361">K442*J442</f>
        <v>0</v>
      </c>
      <c r="M442" s="103"/>
      <c r="N442" s="101"/>
      <c r="O442" s="102">
        <f t="shared" ref="O442:O453" si="362">N442+M442+L442</f>
        <v>0</v>
      </c>
      <c r="P442" s="47">
        <f t="shared" ref="P442:P453" si="363">O442*G442</f>
        <v>0</v>
      </c>
    </row>
    <row r="443" spans="2:16" s="38" customFormat="1" x14ac:dyDescent="0.3">
      <c r="B443" s="39" t="str">
        <f>IF(TRIM(G443)&lt;&gt;"",COUNTA($G$66:G443)&amp;"","")</f>
        <v>271</v>
      </c>
      <c r="C443" s="247"/>
      <c r="D443" s="247"/>
      <c r="E443" s="247"/>
      <c r="F443" s="44" t="s">
        <v>240</v>
      </c>
      <c r="G443" s="111">
        <v>28192</v>
      </c>
      <c r="H443" s="111"/>
      <c r="I443" s="111" t="s">
        <v>35</v>
      </c>
      <c r="J443" s="87"/>
      <c r="K443" s="101">
        <v>53</v>
      </c>
      <c r="L443" s="102">
        <f t="shared" si="361"/>
        <v>0</v>
      </c>
      <c r="M443" s="103"/>
      <c r="N443" s="101"/>
      <c r="O443" s="102">
        <f t="shared" si="362"/>
        <v>0</v>
      </c>
      <c r="P443" s="47">
        <f t="shared" si="363"/>
        <v>0</v>
      </c>
    </row>
    <row r="444" spans="2:16" s="38" customFormat="1" x14ac:dyDescent="0.3">
      <c r="B444" s="39" t="str">
        <f>IF(TRIM(G444)&lt;&gt;"",COUNTA($G$66:G444)&amp;"","")</f>
        <v>272</v>
      </c>
      <c r="C444" s="247"/>
      <c r="D444" s="247"/>
      <c r="E444" s="247"/>
      <c r="F444" s="44" t="s">
        <v>241</v>
      </c>
      <c r="G444" s="111">
        <v>147</v>
      </c>
      <c r="H444" s="111"/>
      <c r="I444" s="111" t="s">
        <v>35</v>
      </c>
      <c r="J444" s="87"/>
      <c r="K444" s="101">
        <v>53</v>
      </c>
      <c r="L444" s="102">
        <f t="shared" si="361"/>
        <v>0</v>
      </c>
      <c r="M444" s="103"/>
      <c r="N444" s="101"/>
      <c r="O444" s="102">
        <f t="shared" si="362"/>
        <v>0</v>
      </c>
      <c r="P444" s="47">
        <f t="shared" si="363"/>
        <v>0</v>
      </c>
    </row>
    <row r="445" spans="2:16" s="38" customFormat="1" x14ac:dyDescent="0.3">
      <c r="B445" s="39" t="str">
        <f>IF(TRIM(G445)&lt;&gt;"",COUNTA($G$66:G445)&amp;"","")</f>
        <v>273</v>
      </c>
      <c r="C445" s="247"/>
      <c r="D445" s="247"/>
      <c r="E445" s="247"/>
      <c r="F445" s="44" t="s">
        <v>242</v>
      </c>
      <c r="G445" s="111">
        <v>147</v>
      </c>
      <c r="H445" s="111"/>
      <c r="I445" s="111" t="s">
        <v>35</v>
      </c>
      <c r="J445" s="87"/>
      <c r="K445" s="101">
        <v>53</v>
      </c>
      <c r="L445" s="102">
        <f t="shared" si="361"/>
        <v>0</v>
      </c>
      <c r="M445" s="103"/>
      <c r="N445" s="101"/>
      <c r="O445" s="102">
        <f t="shared" si="362"/>
        <v>0</v>
      </c>
      <c r="P445" s="47">
        <f t="shared" si="363"/>
        <v>0</v>
      </c>
    </row>
    <row r="446" spans="2:16" s="38" customFormat="1" x14ac:dyDescent="0.3">
      <c r="B446" s="39" t="str">
        <f>IF(TRIM(G446)&lt;&gt;"",COUNTA($G$66:G446)&amp;"","")</f>
        <v>274</v>
      </c>
      <c r="C446" s="247"/>
      <c r="D446" s="247"/>
      <c r="E446" s="247"/>
      <c r="F446" s="44" t="s">
        <v>243</v>
      </c>
      <c r="G446" s="111">
        <v>189</v>
      </c>
      <c r="H446" s="111"/>
      <c r="I446" s="111" t="s">
        <v>35</v>
      </c>
      <c r="J446" s="87"/>
      <c r="K446" s="101">
        <v>53</v>
      </c>
      <c r="L446" s="102">
        <f t="shared" si="361"/>
        <v>0</v>
      </c>
      <c r="M446" s="103"/>
      <c r="N446" s="101"/>
      <c r="O446" s="102">
        <f t="shared" si="362"/>
        <v>0</v>
      </c>
      <c r="P446" s="47">
        <f t="shared" si="363"/>
        <v>0</v>
      </c>
    </row>
    <row r="447" spans="2:16" s="38" customFormat="1" x14ac:dyDescent="0.3">
      <c r="B447" s="39" t="str">
        <f>IF(TRIM(G447)&lt;&gt;"",COUNTA($G$66:G447)&amp;"","")</f>
        <v>275</v>
      </c>
      <c r="C447" s="247"/>
      <c r="D447" s="247"/>
      <c r="E447" s="247"/>
      <c r="F447" s="44" t="s">
        <v>244</v>
      </c>
      <c r="G447" s="111">
        <v>21</v>
      </c>
      <c r="H447" s="111"/>
      <c r="I447" s="111" t="s">
        <v>35</v>
      </c>
      <c r="J447" s="87"/>
      <c r="K447" s="101">
        <v>53</v>
      </c>
      <c r="L447" s="102">
        <f t="shared" si="361"/>
        <v>0</v>
      </c>
      <c r="M447" s="103"/>
      <c r="N447" s="101"/>
      <c r="O447" s="102">
        <f t="shared" si="362"/>
        <v>0</v>
      </c>
      <c r="P447" s="47">
        <f t="shared" si="363"/>
        <v>0</v>
      </c>
    </row>
    <row r="448" spans="2:16" s="38" customFormat="1" x14ac:dyDescent="0.3">
      <c r="B448" s="39" t="str">
        <f>IF(TRIM(G448)&lt;&gt;"",COUNTA($G$66:G448)&amp;"","")</f>
        <v>276</v>
      </c>
      <c r="C448" s="247"/>
      <c r="D448" s="247"/>
      <c r="E448" s="247"/>
      <c r="F448" s="44" t="s">
        <v>245</v>
      </c>
      <c r="G448" s="111">
        <v>7824</v>
      </c>
      <c r="H448" s="111"/>
      <c r="I448" s="111" t="s">
        <v>35</v>
      </c>
      <c r="J448" s="87"/>
      <c r="K448" s="101">
        <v>53</v>
      </c>
      <c r="L448" s="102">
        <f t="shared" si="361"/>
        <v>0</v>
      </c>
      <c r="M448" s="103"/>
      <c r="N448" s="101"/>
      <c r="O448" s="102">
        <f t="shared" si="362"/>
        <v>0</v>
      </c>
      <c r="P448" s="47">
        <f t="shared" si="363"/>
        <v>0</v>
      </c>
    </row>
    <row r="449" spans="2:16" s="38" customFormat="1" x14ac:dyDescent="0.3">
      <c r="B449" s="39" t="str">
        <f>IF(TRIM(G449)&lt;&gt;"",COUNTA($G$66:G449)&amp;"","")</f>
        <v>277</v>
      </c>
      <c r="C449" s="247"/>
      <c r="D449" s="247"/>
      <c r="E449" s="247"/>
      <c r="F449" s="44" t="s">
        <v>246</v>
      </c>
      <c r="G449" s="111">
        <v>7296</v>
      </c>
      <c r="H449" s="111"/>
      <c r="I449" s="111" t="s">
        <v>35</v>
      </c>
      <c r="J449" s="87"/>
      <c r="K449" s="101">
        <v>53</v>
      </c>
      <c r="L449" s="102">
        <f t="shared" si="361"/>
        <v>0</v>
      </c>
      <c r="M449" s="103"/>
      <c r="N449" s="101"/>
      <c r="O449" s="102">
        <f t="shared" si="362"/>
        <v>0</v>
      </c>
      <c r="P449" s="47">
        <f t="shared" si="363"/>
        <v>0</v>
      </c>
    </row>
    <row r="450" spans="2:16" s="38" customFormat="1" x14ac:dyDescent="0.3">
      <c r="B450" s="39" t="str">
        <f>IF(TRIM(G450)&lt;&gt;"",COUNTA($G$66:G450)&amp;"","")</f>
        <v>278</v>
      </c>
      <c r="C450" s="247"/>
      <c r="D450" s="247"/>
      <c r="E450" s="247"/>
      <c r="F450" s="44" t="s">
        <v>247</v>
      </c>
      <c r="G450" s="111">
        <v>2637.36</v>
      </c>
      <c r="H450" s="111"/>
      <c r="I450" s="111" t="s">
        <v>35</v>
      </c>
      <c r="J450" s="87"/>
      <c r="K450" s="101">
        <v>53</v>
      </c>
      <c r="L450" s="102">
        <f t="shared" si="361"/>
        <v>0</v>
      </c>
      <c r="M450" s="103"/>
      <c r="N450" s="101"/>
      <c r="O450" s="102">
        <f t="shared" si="362"/>
        <v>0</v>
      </c>
      <c r="P450" s="47">
        <f t="shared" si="363"/>
        <v>0</v>
      </c>
    </row>
    <row r="451" spans="2:16" s="38" customFormat="1" x14ac:dyDescent="0.3">
      <c r="B451" s="39" t="str">
        <f>IF(TRIM(G451)&lt;&gt;"",COUNTA($G$66:G451)&amp;"","")</f>
        <v>279</v>
      </c>
      <c r="C451" s="247"/>
      <c r="D451" s="247"/>
      <c r="E451" s="247"/>
      <c r="F451" s="44" t="s">
        <v>248</v>
      </c>
      <c r="G451" s="111">
        <v>5361.3</v>
      </c>
      <c r="H451" s="111"/>
      <c r="I451" s="111" t="s">
        <v>35</v>
      </c>
      <c r="J451" s="87"/>
      <c r="K451" s="101">
        <v>53</v>
      </c>
      <c r="L451" s="102">
        <f t="shared" si="361"/>
        <v>0</v>
      </c>
      <c r="M451" s="103"/>
      <c r="N451" s="101"/>
      <c r="O451" s="102">
        <f t="shared" si="362"/>
        <v>0</v>
      </c>
      <c r="P451" s="47">
        <f t="shared" si="363"/>
        <v>0</v>
      </c>
    </row>
    <row r="452" spans="2:16" s="38" customFormat="1" x14ac:dyDescent="0.3">
      <c r="B452" s="39" t="str">
        <f>IF(TRIM(G452)&lt;&gt;"",COUNTA($G$66:G452)&amp;"","")</f>
        <v>280</v>
      </c>
      <c r="C452" s="247"/>
      <c r="D452" s="247"/>
      <c r="E452" s="247"/>
      <c r="F452" s="44" t="s">
        <v>249</v>
      </c>
      <c r="G452" s="111">
        <v>175</v>
      </c>
      <c r="H452" s="111"/>
      <c r="I452" s="111" t="s">
        <v>35</v>
      </c>
      <c r="J452" s="87"/>
      <c r="K452" s="101">
        <v>53</v>
      </c>
      <c r="L452" s="102">
        <f t="shared" si="361"/>
        <v>0</v>
      </c>
      <c r="M452" s="103"/>
      <c r="N452" s="101"/>
      <c r="O452" s="102">
        <f t="shared" si="362"/>
        <v>0</v>
      </c>
      <c r="P452" s="47">
        <f t="shared" si="363"/>
        <v>0</v>
      </c>
    </row>
    <row r="453" spans="2:16" s="38" customFormat="1" x14ac:dyDescent="0.3">
      <c r="B453" s="39" t="str">
        <f>IF(TRIM(G453)&lt;&gt;"",COUNTA($G$66:G453)&amp;"","")</f>
        <v>281</v>
      </c>
      <c r="C453" s="246"/>
      <c r="D453" s="246"/>
      <c r="E453" s="246"/>
      <c r="F453" s="44" t="s">
        <v>250</v>
      </c>
      <c r="G453" s="111">
        <v>840</v>
      </c>
      <c r="H453" s="111"/>
      <c r="I453" s="111" t="s">
        <v>35</v>
      </c>
      <c r="J453" s="87"/>
      <c r="K453" s="101">
        <v>53</v>
      </c>
      <c r="L453" s="102">
        <f t="shared" si="361"/>
        <v>0</v>
      </c>
      <c r="M453" s="103"/>
      <c r="N453" s="101"/>
      <c r="O453" s="102">
        <f t="shared" si="362"/>
        <v>0</v>
      </c>
      <c r="P453" s="47">
        <f t="shared" si="363"/>
        <v>0</v>
      </c>
    </row>
    <row r="454" spans="2:16" s="38" customFormat="1" x14ac:dyDescent="0.3">
      <c r="B454" s="92" t="str">
        <f>IF(TRIM(G454)&lt;&gt;"",COUNTA($G$66:G454)&amp;"","")</f>
        <v/>
      </c>
      <c r="C454" s="91"/>
      <c r="D454" s="93"/>
      <c r="E454" s="89">
        <v>85113</v>
      </c>
      <c r="F454" s="23" t="s">
        <v>77</v>
      </c>
      <c r="G454" s="90"/>
      <c r="H454" s="91"/>
      <c r="I454" s="91"/>
      <c r="J454" s="91"/>
      <c r="K454" s="91"/>
      <c r="L454" s="91"/>
      <c r="M454" s="231"/>
      <c r="N454" s="91"/>
      <c r="O454" s="91"/>
      <c r="P454" s="232"/>
    </row>
    <row r="455" spans="2:16" s="38" customFormat="1" x14ac:dyDescent="0.3">
      <c r="B455" s="39" t="str">
        <f>IF(TRIM(G455)&lt;&gt;"",COUNTA($G$66:G455)&amp;"","")</f>
        <v>282</v>
      </c>
      <c r="C455" s="245" t="s">
        <v>178</v>
      </c>
      <c r="D455" s="245"/>
      <c r="E455" s="245"/>
      <c r="F455" s="44" t="s">
        <v>251</v>
      </c>
      <c r="G455" s="111">
        <v>9444</v>
      </c>
      <c r="H455" s="111"/>
      <c r="I455" s="111" t="s">
        <v>35</v>
      </c>
      <c r="J455" s="104"/>
      <c r="K455" s="101">
        <v>53</v>
      </c>
      <c r="L455" s="102">
        <f t="shared" ref="L455:L459" si="364">J455*K455</f>
        <v>0</v>
      </c>
      <c r="M455" s="103"/>
      <c r="N455" s="105"/>
      <c r="O455" s="102">
        <f t="shared" ref="O455:O459" si="365">L455+M455+N455</f>
        <v>0</v>
      </c>
      <c r="P455" s="47">
        <f t="shared" ref="P455:P459" si="366">G455*O455</f>
        <v>0</v>
      </c>
    </row>
    <row r="456" spans="2:16" s="38" customFormat="1" x14ac:dyDescent="0.3">
      <c r="B456" s="39" t="str">
        <f>IF(TRIM(G456)&lt;&gt;"",COUNTA($G$66:G456)&amp;"","")</f>
        <v>283</v>
      </c>
      <c r="C456" s="247"/>
      <c r="D456" s="247"/>
      <c r="E456" s="247"/>
      <c r="F456" s="44" t="s">
        <v>252</v>
      </c>
      <c r="G456" s="111">
        <v>4464</v>
      </c>
      <c r="H456" s="111"/>
      <c r="I456" s="111" t="s">
        <v>35</v>
      </c>
      <c r="J456" s="104"/>
      <c r="K456" s="101">
        <v>53</v>
      </c>
      <c r="L456" s="102">
        <f t="shared" si="364"/>
        <v>0</v>
      </c>
      <c r="M456" s="103"/>
      <c r="N456" s="105"/>
      <c r="O456" s="102">
        <f t="shared" si="365"/>
        <v>0</v>
      </c>
      <c r="P456" s="47">
        <f t="shared" si="366"/>
        <v>0</v>
      </c>
    </row>
    <row r="457" spans="2:16" s="38" customFormat="1" x14ac:dyDescent="0.3">
      <c r="B457" s="39" t="str">
        <f>IF(TRIM(G457)&lt;&gt;"",COUNTA($G$66:G457)&amp;"","")</f>
        <v>284</v>
      </c>
      <c r="C457" s="247"/>
      <c r="D457" s="247"/>
      <c r="E457" s="247"/>
      <c r="F457" s="44" t="s">
        <v>253</v>
      </c>
      <c r="G457" s="111">
        <v>480</v>
      </c>
      <c r="H457" s="111"/>
      <c r="I457" s="111" t="s">
        <v>35</v>
      </c>
      <c r="J457" s="104"/>
      <c r="K457" s="101">
        <v>53</v>
      </c>
      <c r="L457" s="102">
        <f t="shared" si="364"/>
        <v>0</v>
      </c>
      <c r="M457" s="103"/>
      <c r="N457" s="105"/>
      <c r="O457" s="102">
        <f t="shared" si="365"/>
        <v>0</v>
      </c>
      <c r="P457" s="47">
        <f t="shared" si="366"/>
        <v>0</v>
      </c>
    </row>
    <row r="458" spans="2:16" s="38" customFormat="1" x14ac:dyDescent="0.3">
      <c r="B458" s="39" t="str">
        <f>IF(TRIM(G458)&lt;&gt;"",COUNTA($G$66:G458)&amp;"","")</f>
        <v>285</v>
      </c>
      <c r="C458" s="247"/>
      <c r="D458" s="247"/>
      <c r="E458" s="247"/>
      <c r="F458" s="44" t="s">
        <v>254</v>
      </c>
      <c r="G458" s="111">
        <v>768</v>
      </c>
      <c r="H458" s="111"/>
      <c r="I458" s="111" t="s">
        <v>35</v>
      </c>
      <c r="J458" s="104"/>
      <c r="K458" s="101">
        <v>53</v>
      </c>
      <c r="L458" s="102">
        <f t="shared" si="364"/>
        <v>0</v>
      </c>
      <c r="M458" s="103"/>
      <c r="N458" s="105"/>
      <c r="O458" s="102">
        <f t="shared" si="365"/>
        <v>0</v>
      </c>
      <c r="P458" s="47">
        <f t="shared" si="366"/>
        <v>0</v>
      </c>
    </row>
    <row r="459" spans="2:16" s="38" customFormat="1" x14ac:dyDescent="0.3">
      <c r="B459" s="39" t="str">
        <f>IF(TRIM(G459)&lt;&gt;"",COUNTA($G$66:G459)&amp;"","")</f>
        <v>286</v>
      </c>
      <c r="C459" s="247"/>
      <c r="D459" s="247"/>
      <c r="E459" s="247"/>
      <c r="F459" s="44" t="s">
        <v>255</v>
      </c>
      <c r="G459" s="111">
        <v>275</v>
      </c>
      <c r="H459" s="111"/>
      <c r="I459" s="111" t="s">
        <v>35</v>
      </c>
      <c r="J459" s="104"/>
      <c r="K459" s="101">
        <v>53</v>
      </c>
      <c r="L459" s="102">
        <f t="shared" si="364"/>
        <v>0</v>
      </c>
      <c r="M459" s="103"/>
      <c r="N459" s="105"/>
      <c r="O459" s="102">
        <f t="shared" si="365"/>
        <v>0</v>
      </c>
      <c r="P459" s="47">
        <f t="shared" si="366"/>
        <v>0</v>
      </c>
    </row>
    <row r="460" spans="2:16" s="38" customFormat="1" x14ac:dyDescent="0.3">
      <c r="B460" s="39" t="str">
        <f>IF(TRIM(G460)&lt;&gt;"",COUNTA($G$66:G460)&amp;"","")</f>
        <v>287</v>
      </c>
      <c r="C460" s="247"/>
      <c r="D460" s="247"/>
      <c r="E460" s="247"/>
      <c r="F460" s="44" t="s">
        <v>256</v>
      </c>
      <c r="G460" s="111">
        <v>128</v>
      </c>
      <c r="H460" s="111"/>
      <c r="I460" s="111" t="s">
        <v>35</v>
      </c>
      <c r="J460" s="104"/>
      <c r="K460" s="101">
        <v>53</v>
      </c>
      <c r="L460" s="102">
        <f t="shared" ref="L460" si="367">J460*K460</f>
        <v>0</v>
      </c>
      <c r="M460" s="103"/>
      <c r="N460" s="105"/>
      <c r="O460" s="102">
        <f t="shared" ref="O460" si="368">L460+M460+N460</f>
        <v>0</v>
      </c>
      <c r="P460" s="47">
        <f t="shared" ref="P460" si="369">G460*O460</f>
        <v>0</v>
      </c>
    </row>
    <row r="461" spans="2:16" s="38" customFormat="1" x14ac:dyDescent="0.3">
      <c r="B461" s="39" t="str">
        <f>IF(TRIM(G461)&lt;&gt;"",COUNTA($G$66:G461)&amp;"","")</f>
        <v>288</v>
      </c>
      <c r="C461" s="247"/>
      <c r="D461" s="247"/>
      <c r="E461" s="247"/>
      <c r="F461" s="44" t="s">
        <v>257</v>
      </c>
      <c r="G461" s="111">
        <v>52</v>
      </c>
      <c r="H461" s="111"/>
      <c r="I461" s="111" t="s">
        <v>35</v>
      </c>
      <c r="J461" s="104"/>
      <c r="K461" s="101">
        <v>53</v>
      </c>
      <c r="L461" s="102">
        <f t="shared" ref="L461" si="370">J461*K461</f>
        <v>0</v>
      </c>
      <c r="M461" s="103"/>
      <c r="N461" s="105"/>
      <c r="O461" s="102">
        <f t="shared" ref="O461" si="371">L461+M461+N461</f>
        <v>0</v>
      </c>
      <c r="P461" s="47">
        <f t="shared" ref="P461" si="372">G461*O461</f>
        <v>0</v>
      </c>
    </row>
    <row r="462" spans="2:16" s="38" customFormat="1" ht="14.4" thickBot="1" x14ac:dyDescent="0.35">
      <c r="B462" s="39" t="str">
        <f>IF(TRIM(G462)&lt;&gt;"",COUNTA($G$66:G462)&amp;"","")</f>
        <v/>
      </c>
      <c r="C462" s="111"/>
      <c r="D462" s="111"/>
      <c r="E462" s="111"/>
      <c r="F462" s="17" t="s">
        <v>8</v>
      </c>
      <c r="G462" s="35"/>
      <c r="H462" s="26"/>
      <c r="I462" s="26"/>
      <c r="J462" s="37"/>
      <c r="K462" s="37"/>
      <c r="L462" s="19"/>
      <c r="M462" s="70"/>
      <c r="N462" s="37"/>
      <c r="O462" s="19"/>
      <c r="P462" s="48">
        <f>SUM(P428:P461)</f>
        <v>0</v>
      </c>
    </row>
    <row r="463" spans="2:16" s="38" customFormat="1" x14ac:dyDescent="0.3">
      <c r="B463" s="39" t="str">
        <f>IF(TRIM(G463)&lt;&gt;"",COUNTA($G$66:G463)&amp;"","")</f>
        <v/>
      </c>
      <c r="C463" s="111"/>
      <c r="D463" s="111"/>
      <c r="E463" s="111"/>
      <c r="F463" s="88"/>
      <c r="G463" s="126"/>
      <c r="H463" s="127"/>
      <c r="I463" s="127"/>
      <c r="J463" s="128"/>
      <c r="K463" s="128"/>
      <c r="L463" s="135"/>
      <c r="M463" s="146"/>
      <c r="N463" s="128"/>
      <c r="O463" s="135"/>
      <c r="P463" s="147"/>
    </row>
    <row r="464" spans="2:16" s="38" customFormat="1" x14ac:dyDescent="0.3">
      <c r="B464" s="39" t="str">
        <f>IF(TRIM(G464)&lt;&gt;"",COUNTA($G$66:G464)&amp;"","")</f>
        <v/>
      </c>
      <c r="C464" s="111"/>
      <c r="D464" s="111"/>
      <c r="E464" s="111"/>
      <c r="F464" s="88"/>
      <c r="G464" s="30"/>
      <c r="H464" s="4"/>
      <c r="I464" s="4"/>
      <c r="J464" s="6"/>
      <c r="K464" s="6"/>
      <c r="L464" s="119"/>
      <c r="M464" s="121"/>
      <c r="N464" s="6"/>
      <c r="O464" s="119"/>
      <c r="P464" s="122"/>
    </row>
    <row r="465" spans="2:16" s="38" customFormat="1" x14ac:dyDescent="0.3">
      <c r="B465" s="92" t="str">
        <f>IF(TRIM(G465)&lt;&gt;"",COUNTA($G$66:G465)&amp;"","")</f>
        <v/>
      </c>
      <c r="C465" s="91"/>
      <c r="D465" s="91"/>
      <c r="E465" s="89">
        <v>90000</v>
      </c>
      <c r="F465" s="3" t="s">
        <v>63</v>
      </c>
      <c r="G465" s="90"/>
      <c r="H465" s="91"/>
      <c r="I465" s="91"/>
      <c r="J465" s="91"/>
      <c r="K465" s="91"/>
      <c r="L465" s="91"/>
      <c r="M465" s="231"/>
      <c r="N465" s="91"/>
      <c r="O465" s="91"/>
      <c r="P465" s="232"/>
    </row>
    <row r="466" spans="2:16" s="38" customFormat="1" x14ac:dyDescent="0.3">
      <c r="B466" s="39" t="str">
        <f>IF(TRIM(G466)&lt;&gt;"",COUNTA($G$66:G466)&amp;"","")</f>
        <v>289</v>
      </c>
      <c r="C466" s="245" t="s">
        <v>178</v>
      </c>
      <c r="D466" s="245"/>
      <c r="E466" s="245"/>
      <c r="F466" s="44" t="s">
        <v>259</v>
      </c>
      <c r="G466" s="111">
        <v>390</v>
      </c>
      <c r="H466" s="111"/>
      <c r="I466" s="111" t="s">
        <v>35</v>
      </c>
      <c r="J466" s="118"/>
      <c r="K466" s="101">
        <v>53</v>
      </c>
      <c r="L466" s="41">
        <f t="shared" ref="L466:L469" si="373">K466*J466</f>
        <v>0</v>
      </c>
      <c r="M466" s="103"/>
      <c r="N466" s="102"/>
      <c r="O466" s="41">
        <f t="shared" ref="O466:O469" si="374">N466+M466+L466</f>
        <v>0</v>
      </c>
      <c r="P466" s="47">
        <f t="shared" ref="P466:P469" si="375">O466*G466</f>
        <v>0</v>
      </c>
    </row>
    <row r="467" spans="2:16" s="38" customFormat="1" x14ac:dyDescent="0.3">
      <c r="B467" s="42" t="str">
        <f>IF(TRIM(G467)&lt;&gt;"",COUNTA($G$66:G467)&amp;"","")</f>
        <v>290</v>
      </c>
      <c r="C467" s="247"/>
      <c r="D467" s="247"/>
      <c r="E467" s="247"/>
      <c r="F467" s="44" t="s">
        <v>260</v>
      </c>
      <c r="G467" s="111">
        <v>145</v>
      </c>
      <c r="H467" s="111"/>
      <c r="I467" s="111" t="s">
        <v>35</v>
      </c>
      <c r="J467" s="118"/>
      <c r="K467" s="101">
        <v>53</v>
      </c>
      <c r="L467" s="41">
        <f t="shared" si="373"/>
        <v>0</v>
      </c>
      <c r="M467" s="103"/>
      <c r="N467" s="102"/>
      <c r="O467" s="41">
        <f t="shared" si="374"/>
        <v>0</v>
      </c>
      <c r="P467" s="47">
        <f t="shared" si="375"/>
        <v>0</v>
      </c>
    </row>
    <row r="468" spans="2:16" s="38" customFormat="1" x14ac:dyDescent="0.3">
      <c r="B468" s="42" t="str">
        <f>IF(TRIM(G468)&lt;&gt;"",COUNTA($G$66:G468)&amp;"","")</f>
        <v>291</v>
      </c>
      <c r="C468" s="247"/>
      <c r="D468" s="247"/>
      <c r="E468" s="247"/>
      <c r="F468" s="44" t="s">
        <v>261</v>
      </c>
      <c r="G468" s="111">
        <v>225</v>
      </c>
      <c r="H468" s="111"/>
      <c r="I468" s="111" t="s">
        <v>35</v>
      </c>
      <c r="J468" s="118"/>
      <c r="K468" s="101">
        <v>53</v>
      </c>
      <c r="L468" s="41">
        <f t="shared" si="373"/>
        <v>0</v>
      </c>
      <c r="M468" s="103"/>
      <c r="N468" s="102"/>
      <c r="O468" s="41">
        <f t="shared" si="374"/>
        <v>0</v>
      </c>
      <c r="P468" s="47">
        <f t="shared" si="375"/>
        <v>0</v>
      </c>
    </row>
    <row r="469" spans="2:16" s="38" customFormat="1" x14ac:dyDescent="0.3">
      <c r="B469" s="42" t="str">
        <f>IF(TRIM(G469)&lt;&gt;"",COUNTA($G$66:G469)&amp;"","")</f>
        <v>292</v>
      </c>
      <c r="C469" s="247"/>
      <c r="D469" s="247"/>
      <c r="E469" s="247"/>
      <c r="F469" s="44" t="s">
        <v>262</v>
      </c>
      <c r="G469" s="111">
        <v>395</v>
      </c>
      <c r="H469" s="111"/>
      <c r="I469" s="111" t="s">
        <v>35</v>
      </c>
      <c r="J469" s="118"/>
      <c r="K469" s="101">
        <v>53</v>
      </c>
      <c r="L469" s="41">
        <f t="shared" si="373"/>
        <v>0</v>
      </c>
      <c r="M469" s="103"/>
      <c r="N469" s="102"/>
      <c r="O469" s="41">
        <f t="shared" si="374"/>
        <v>0</v>
      </c>
      <c r="P469" s="47">
        <f t="shared" si="375"/>
        <v>0</v>
      </c>
    </row>
    <row r="470" spans="2:16" s="38" customFormat="1" x14ac:dyDescent="0.3">
      <c r="B470" s="42" t="str">
        <f>IF(TRIM(G470)&lt;&gt;"",COUNTA($G$66:G470)&amp;"","")</f>
        <v>293</v>
      </c>
      <c r="C470" s="247"/>
      <c r="D470" s="247"/>
      <c r="E470" s="247"/>
      <c r="F470" s="44" t="s">
        <v>263</v>
      </c>
      <c r="G470" s="111">
        <v>165</v>
      </c>
      <c r="H470" s="111"/>
      <c r="I470" s="111" t="s">
        <v>35</v>
      </c>
      <c r="J470" s="87"/>
      <c r="K470" s="101">
        <v>53</v>
      </c>
      <c r="L470" s="102">
        <f t="shared" ref="L470" si="376">K470*J470</f>
        <v>0</v>
      </c>
      <c r="M470" s="103"/>
      <c r="N470" s="101"/>
      <c r="O470" s="41">
        <f t="shared" ref="O470" si="377">N470+M470+L470</f>
        <v>0</v>
      </c>
      <c r="P470" s="47">
        <f t="shared" ref="P470" si="378">O470*G470</f>
        <v>0</v>
      </c>
    </row>
    <row r="471" spans="2:16" s="38" customFormat="1" x14ac:dyDescent="0.3">
      <c r="B471" s="92" t="str">
        <f>IF(TRIM(G471)&lt;&gt;"",COUNTA($G$66:G471)&amp;"","")</f>
        <v/>
      </c>
      <c r="C471" s="91"/>
      <c r="D471" s="93"/>
      <c r="E471" s="89">
        <v>92600</v>
      </c>
      <c r="F471" s="23" t="s">
        <v>64</v>
      </c>
      <c r="G471" s="90"/>
      <c r="H471" s="91"/>
      <c r="I471" s="91"/>
      <c r="J471" s="91"/>
      <c r="K471" s="91"/>
      <c r="L471" s="91"/>
      <c r="M471" s="231"/>
      <c r="N471" s="91"/>
      <c r="O471" s="91"/>
      <c r="P471" s="232"/>
    </row>
    <row r="472" spans="2:16" s="38" customFormat="1" ht="15" customHeight="1" x14ac:dyDescent="0.3">
      <c r="B472" s="39" t="str">
        <f>IF(TRIM(G472)&lt;&gt;"",COUNTA($G$66:G472)&amp;"","")</f>
        <v/>
      </c>
      <c r="C472" s="256" t="s">
        <v>174</v>
      </c>
      <c r="D472" s="256"/>
      <c r="E472" s="256"/>
      <c r="F472" s="163" t="s">
        <v>264</v>
      </c>
      <c r="G472" s="158"/>
      <c r="H472" s="159"/>
      <c r="I472" s="159"/>
      <c r="J472" s="6"/>
      <c r="K472" s="119"/>
      <c r="L472" s="69"/>
      <c r="M472" s="69"/>
      <c r="N472" s="6"/>
      <c r="O472" s="119"/>
      <c r="P472" s="47"/>
    </row>
    <row r="473" spans="2:16" s="38" customFormat="1" x14ac:dyDescent="0.3">
      <c r="B473" s="39" t="str">
        <f>IF(TRIM(G473)&lt;&gt;"",COUNTA($G$66:G473)&amp;"","")</f>
        <v>294</v>
      </c>
      <c r="C473" s="255"/>
      <c r="D473" s="255"/>
      <c r="E473" s="255"/>
      <c r="F473" s="157" t="s">
        <v>265</v>
      </c>
      <c r="G473" s="165">
        <v>248940</v>
      </c>
      <c r="H473" s="166"/>
      <c r="I473" s="166" t="s">
        <v>35</v>
      </c>
      <c r="J473" s="118"/>
      <c r="K473" s="101">
        <v>53</v>
      </c>
      <c r="L473" s="102">
        <f t="shared" ref="L473" si="379">K473*J473</f>
        <v>0</v>
      </c>
      <c r="M473" s="125"/>
      <c r="N473" s="101"/>
      <c r="O473" s="102">
        <f t="shared" ref="O473" si="380">N473+M473+L473</f>
        <v>0</v>
      </c>
      <c r="P473" s="47">
        <f t="shared" ref="P473" si="381">O473*G473</f>
        <v>0</v>
      </c>
    </row>
    <row r="474" spans="2:16" s="38" customFormat="1" ht="15" customHeight="1" x14ac:dyDescent="0.3">
      <c r="B474" s="39" t="str">
        <f>IF(TRIM(G474)&lt;&gt;"",COUNTA($G$66:G474)&amp;"","")</f>
        <v/>
      </c>
      <c r="C474" s="256" t="s">
        <v>174</v>
      </c>
      <c r="D474" s="256"/>
      <c r="E474" s="256"/>
      <c r="F474" s="163" t="s">
        <v>266</v>
      </c>
      <c r="G474" s="158"/>
      <c r="H474" s="159"/>
      <c r="I474" s="159"/>
      <c r="J474" s="6"/>
      <c r="K474" s="119"/>
      <c r="L474" s="164"/>
      <c r="M474" s="69"/>
      <c r="N474" s="6"/>
      <c r="O474" s="119"/>
      <c r="P474" s="47"/>
    </row>
    <row r="475" spans="2:16" s="38" customFormat="1" x14ac:dyDescent="0.3">
      <c r="B475" s="39" t="str">
        <f>IF(TRIM(G475)&lt;&gt;"",COUNTA($G$66:G475)&amp;"","")</f>
        <v>295</v>
      </c>
      <c r="C475" s="255"/>
      <c r="D475" s="255"/>
      <c r="E475" s="255"/>
      <c r="F475" s="162" t="s">
        <v>267</v>
      </c>
      <c r="G475" s="165">
        <v>18920</v>
      </c>
      <c r="H475" s="166"/>
      <c r="I475" s="166" t="s">
        <v>35</v>
      </c>
      <c r="J475" s="118"/>
      <c r="K475" s="101">
        <v>53</v>
      </c>
      <c r="L475" s="102">
        <f t="shared" ref="L475" si="382">K475*J475</f>
        <v>0</v>
      </c>
      <c r="M475" s="125"/>
      <c r="N475" s="101"/>
      <c r="O475" s="102">
        <f t="shared" ref="O475" si="383">N475+M475+L475</f>
        <v>0</v>
      </c>
      <c r="P475" s="47">
        <f t="shared" ref="P475" si="384">O475*G475</f>
        <v>0</v>
      </c>
    </row>
    <row r="476" spans="2:16" s="38" customFormat="1" ht="27.6" x14ac:dyDescent="0.3">
      <c r="B476" s="39" t="str">
        <f>IF(TRIM(G476)&lt;&gt;"",COUNTA($G$66:G476)&amp;"","")</f>
        <v/>
      </c>
      <c r="C476" s="256" t="s">
        <v>174</v>
      </c>
      <c r="D476" s="256"/>
      <c r="E476" s="256"/>
      <c r="F476" s="163" t="s">
        <v>269</v>
      </c>
      <c r="G476" s="158"/>
      <c r="H476" s="159"/>
      <c r="I476" s="159"/>
      <c r="J476" s="6"/>
      <c r="K476" s="119"/>
      <c r="L476" s="164"/>
      <c r="M476" s="69"/>
      <c r="N476" s="6"/>
      <c r="O476" s="119"/>
      <c r="P476" s="47"/>
    </row>
    <row r="477" spans="2:16" s="38" customFormat="1" x14ac:dyDescent="0.3">
      <c r="B477" s="39" t="str">
        <f>IF(TRIM(G477)&lt;&gt;"",COUNTA($G$66:G477)&amp;"","")</f>
        <v>296</v>
      </c>
      <c r="C477" s="255"/>
      <c r="D477" s="255"/>
      <c r="E477" s="255"/>
      <c r="F477" s="162" t="s">
        <v>267</v>
      </c>
      <c r="G477" s="165">
        <v>33110</v>
      </c>
      <c r="H477" s="166"/>
      <c r="I477" s="166" t="s">
        <v>35</v>
      </c>
      <c r="J477" s="118"/>
      <c r="K477" s="101">
        <v>53</v>
      </c>
      <c r="L477" s="102">
        <f t="shared" ref="L477" si="385">K477*J477</f>
        <v>0</v>
      </c>
      <c r="M477" s="125"/>
      <c r="N477" s="101"/>
      <c r="O477" s="102">
        <f t="shared" ref="O477" si="386">N477+M477+L477</f>
        <v>0</v>
      </c>
      <c r="P477" s="47">
        <f t="shared" ref="P477" si="387">O477*G477</f>
        <v>0</v>
      </c>
    </row>
    <row r="478" spans="2:16" s="38" customFormat="1" ht="15" customHeight="1" x14ac:dyDescent="0.3">
      <c r="B478" s="39" t="str">
        <f>IF(TRIM(G478)&lt;&gt;"",COUNTA($G$66:G478)&amp;"","")</f>
        <v/>
      </c>
      <c r="C478" s="256" t="s">
        <v>174</v>
      </c>
      <c r="D478" s="256"/>
      <c r="E478" s="256"/>
      <c r="F478" s="163" t="s">
        <v>272</v>
      </c>
      <c r="G478" s="158"/>
      <c r="H478" s="159"/>
      <c r="I478" s="159"/>
      <c r="J478" s="6"/>
      <c r="K478" s="119"/>
      <c r="L478" s="164"/>
      <c r="M478" s="69"/>
      <c r="N478" s="6"/>
      <c r="O478" s="119"/>
      <c r="P478" s="47"/>
    </row>
    <row r="479" spans="2:16" s="38" customFormat="1" x14ac:dyDescent="0.3">
      <c r="B479" s="39" t="str">
        <f>IF(TRIM(G479)&lt;&gt;"",COUNTA($G$66:G479)&amp;"","")</f>
        <v>297</v>
      </c>
      <c r="C479" s="255"/>
      <c r="D479" s="255"/>
      <c r="E479" s="255"/>
      <c r="F479" s="162" t="s">
        <v>267</v>
      </c>
      <c r="G479" s="165">
        <v>593630</v>
      </c>
      <c r="H479" s="166"/>
      <c r="I479" s="166" t="s">
        <v>35</v>
      </c>
      <c r="J479" s="118"/>
      <c r="K479" s="101">
        <v>53</v>
      </c>
      <c r="L479" s="102">
        <f t="shared" ref="L479" si="388">K479*J479</f>
        <v>0</v>
      </c>
      <c r="M479" s="125"/>
      <c r="N479" s="101"/>
      <c r="O479" s="102">
        <f t="shared" ref="O479" si="389">N479+M479+L479</f>
        <v>0</v>
      </c>
      <c r="P479" s="47">
        <f t="shared" ref="P479" si="390">O479*G479</f>
        <v>0</v>
      </c>
    </row>
    <row r="480" spans="2:16" s="38" customFormat="1" ht="15" customHeight="1" x14ac:dyDescent="0.3">
      <c r="B480" s="39" t="str">
        <f>IF(TRIM(G480)&lt;&gt;"",COUNTA($G$66:G480)&amp;"","")</f>
        <v/>
      </c>
      <c r="C480" s="256" t="s">
        <v>174</v>
      </c>
      <c r="D480" s="256"/>
      <c r="E480" s="256"/>
      <c r="F480" s="163" t="s">
        <v>275</v>
      </c>
      <c r="G480" s="158"/>
      <c r="H480" s="159"/>
      <c r="I480" s="159"/>
      <c r="J480" s="6"/>
      <c r="K480" s="119"/>
      <c r="L480" s="164"/>
      <c r="M480" s="69"/>
      <c r="N480" s="6"/>
      <c r="O480" s="119"/>
      <c r="P480" s="47"/>
    </row>
    <row r="481" spans="2:16" s="38" customFormat="1" x14ac:dyDescent="0.3">
      <c r="B481" s="39" t="str">
        <f>IF(TRIM(G481)&lt;&gt;"",COUNTA($G$66:G481)&amp;"","")</f>
        <v>298</v>
      </c>
      <c r="C481" s="255"/>
      <c r="D481" s="255"/>
      <c r="E481" s="255"/>
      <c r="F481" s="162" t="s">
        <v>277</v>
      </c>
      <c r="G481" s="165">
        <v>6300</v>
      </c>
      <c r="H481" s="166"/>
      <c r="I481" s="166" t="s">
        <v>35</v>
      </c>
      <c r="J481" s="118"/>
      <c r="K481" s="101">
        <v>53</v>
      </c>
      <c r="L481" s="102">
        <f t="shared" ref="L481" si="391">K481*J481</f>
        <v>0</v>
      </c>
      <c r="M481" s="125"/>
      <c r="N481" s="101"/>
      <c r="O481" s="102">
        <f t="shared" ref="O481" si="392">N481+M481+L481</f>
        <v>0</v>
      </c>
      <c r="P481" s="47">
        <f t="shared" ref="P481" si="393">O481*G481</f>
        <v>0</v>
      </c>
    </row>
    <row r="482" spans="2:16" s="38" customFormat="1" ht="15" customHeight="1" x14ac:dyDescent="0.3">
      <c r="B482" s="39" t="str">
        <f>IF(TRIM(G482)&lt;&gt;"",COUNTA($G$66:G482)&amp;"","")</f>
        <v/>
      </c>
      <c r="C482" s="256" t="s">
        <v>174</v>
      </c>
      <c r="D482" s="256"/>
      <c r="E482" s="256"/>
      <c r="F482" s="163" t="s">
        <v>278</v>
      </c>
      <c r="G482" s="158"/>
      <c r="H482" s="159"/>
      <c r="I482" s="159"/>
      <c r="J482" s="6"/>
      <c r="K482" s="119"/>
      <c r="L482" s="164"/>
      <c r="M482" s="69"/>
      <c r="N482" s="6"/>
      <c r="O482" s="119"/>
      <c r="P482" s="47"/>
    </row>
    <row r="483" spans="2:16" s="38" customFormat="1" x14ac:dyDescent="0.3">
      <c r="B483" s="39" t="str">
        <f>IF(TRIM(G483)&lt;&gt;"",COUNTA($G$66:G483)&amp;"","")</f>
        <v>299</v>
      </c>
      <c r="C483" s="255"/>
      <c r="D483" s="255"/>
      <c r="E483" s="255"/>
      <c r="F483" s="162" t="s">
        <v>279</v>
      </c>
      <c r="G483" s="165">
        <v>56520</v>
      </c>
      <c r="H483" s="166"/>
      <c r="I483" s="166" t="s">
        <v>35</v>
      </c>
      <c r="J483" s="118"/>
      <c r="K483" s="101">
        <v>53</v>
      </c>
      <c r="L483" s="102">
        <f t="shared" ref="L483" si="394">K483*J483</f>
        <v>0</v>
      </c>
      <c r="M483" s="125"/>
      <c r="N483" s="101"/>
      <c r="O483" s="102">
        <f t="shared" ref="O483" si="395">N483+M483+L483</f>
        <v>0</v>
      </c>
      <c r="P483" s="47">
        <f t="shared" ref="P483" si="396">O483*G483</f>
        <v>0</v>
      </c>
    </row>
    <row r="484" spans="2:16" s="38" customFormat="1" ht="27.6" x14ac:dyDescent="0.3">
      <c r="B484" s="39" t="str">
        <f>IF(TRIM(G484)&lt;&gt;"",COUNTA($G$66:G484)&amp;"","")</f>
        <v>300</v>
      </c>
      <c r="C484" s="255"/>
      <c r="D484" s="255"/>
      <c r="E484" s="255"/>
      <c r="F484" s="162" t="s">
        <v>280</v>
      </c>
      <c r="G484" s="165">
        <v>56520</v>
      </c>
      <c r="H484" s="166"/>
      <c r="I484" s="166" t="s">
        <v>35</v>
      </c>
      <c r="J484" s="118"/>
      <c r="K484" s="101">
        <v>53</v>
      </c>
      <c r="L484" s="102">
        <f t="shared" ref="L484" si="397">K484*J484</f>
        <v>0</v>
      </c>
      <c r="M484" s="125"/>
      <c r="N484" s="101"/>
      <c r="O484" s="102">
        <f t="shared" ref="O484" si="398">N484+M484+L484</f>
        <v>0</v>
      </c>
      <c r="P484" s="47">
        <f t="shared" ref="P484" si="399">O484*G484</f>
        <v>0</v>
      </c>
    </row>
    <row r="485" spans="2:16" s="38" customFormat="1" ht="15" customHeight="1" x14ac:dyDescent="0.3">
      <c r="B485" s="39" t="str">
        <f>IF(TRIM(G485)&lt;&gt;"",COUNTA($G$66:G485)&amp;"","")</f>
        <v/>
      </c>
      <c r="C485" s="256" t="s">
        <v>174</v>
      </c>
      <c r="D485" s="256"/>
      <c r="E485" s="256"/>
      <c r="F485" s="163" t="s">
        <v>281</v>
      </c>
      <c r="G485" s="158"/>
      <c r="H485" s="159"/>
      <c r="I485" s="159"/>
      <c r="J485" s="6"/>
      <c r="K485" s="119"/>
      <c r="L485" s="164"/>
      <c r="M485" s="69"/>
      <c r="N485" s="6"/>
      <c r="O485" s="119"/>
      <c r="P485" s="47"/>
    </row>
    <row r="486" spans="2:16" s="38" customFormat="1" ht="27.6" x14ac:dyDescent="0.3">
      <c r="B486" s="39" t="str">
        <f>IF(TRIM(G486)&lt;&gt;"",COUNTA($G$66:G486)&amp;"","")</f>
        <v>301</v>
      </c>
      <c r="C486" s="255"/>
      <c r="D486" s="255"/>
      <c r="E486" s="255"/>
      <c r="F486" s="162" t="s">
        <v>282</v>
      </c>
      <c r="G486" s="165">
        <v>39870</v>
      </c>
      <c r="H486" s="166"/>
      <c r="I486" s="166" t="s">
        <v>35</v>
      </c>
      <c r="J486" s="118"/>
      <c r="K486" s="101">
        <v>53</v>
      </c>
      <c r="L486" s="102">
        <f t="shared" ref="L486" si="400">K486*J486</f>
        <v>0</v>
      </c>
      <c r="M486" s="125"/>
      <c r="N486" s="101"/>
      <c r="O486" s="102">
        <f t="shared" ref="O486" si="401">N486+M486+L486</f>
        <v>0</v>
      </c>
      <c r="P486" s="47">
        <f t="shared" ref="P486" si="402">O486*G486</f>
        <v>0</v>
      </c>
    </row>
    <row r="487" spans="2:16" s="38" customFormat="1" ht="15" customHeight="1" x14ac:dyDescent="0.3">
      <c r="B487" s="39" t="str">
        <f>IF(TRIM(G487)&lt;&gt;"",COUNTA($G$66:G487)&amp;"","")</f>
        <v/>
      </c>
      <c r="C487" s="256" t="s">
        <v>174</v>
      </c>
      <c r="D487" s="256"/>
      <c r="E487" s="256"/>
      <c r="F487" s="163" t="s">
        <v>283</v>
      </c>
      <c r="G487" s="158"/>
      <c r="H487" s="159"/>
      <c r="I487" s="159"/>
      <c r="J487" s="6"/>
      <c r="K487" s="119"/>
      <c r="L487" s="164"/>
      <c r="M487" s="69"/>
      <c r="N487" s="6"/>
      <c r="O487" s="119"/>
      <c r="P487" s="47"/>
    </row>
    <row r="488" spans="2:16" s="38" customFormat="1" x14ac:dyDescent="0.3">
      <c r="B488" s="39" t="str">
        <f>IF(TRIM(G488)&lt;&gt;"",COUNTA($G$66:G488)&amp;"","")</f>
        <v>302</v>
      </c>
      <c r="C488" s="255"/>
      <c r="D488" s="255"/>
      <c r="E488" s="255"/>
      <c r="F488" s="162" t="s">
        <v>267</v>
      </c>
      <c r="G488" s="165">
        <v>24120</v>
      </c>
      <c r="H488" s="166"/>
      <c r="I488" s="166" t="s">
        <v>35</v>
      </c>
      <c r="J488" s="118"/>
      <c r="K488" s="101">
        <v>53</v>
      </c>
      <c r="L488" s="102">
        <f t="shared" ref="L488" si="403">K488*J488</f>
        <v>0</v>
      </c>
      <c r="M488" s="125"/>
      <c r="N488" s="101"/>
      <c r="O488" s="102">
        <f t="shared" ref="O488" si="404">N488+M488+L488</f>
        <v>0</v>
      </c>
      <c r="P488" s="47">
        <f t="shared" ref="P488" si="405">O488*G488</f>
        <v>0</v>
      </c>
    </row>
    <row r="489" spans="2:16" s="38" customFormat="1" ht="15" customHeight="1" x14ac:dyDescent="0.3">
      <c r="B489" s="39" t="str">
        <f>IF(TRIM(G489)&lt;&gt;"",COUNTA($G$66:G489)&amp;"","")</f>
        <v/>
      </c>
      <c r="C489" s="256" t="s">
        <v>174</v>
      </c>
      <c r="D489" s="256"/>
      <c r="E489" s="256"/>
      <c r="F489" s="163" t="s">
        <v>286</v>
      </c>
      <c r="G489" s="158"/>
      <c r="H489" s="159"/>
      <c r="I489" s="159"/>
      <c r="J489" s="6"/>
      <c r="K489" s="119"/>
      <c r="L489" s="164"/>
      <c r="M489" s="69"/>
      <c r="N489" s="6"/>
      <c r="O489" s="119"/>
      <c r="P489" s="47"/>
    </row>
    <row r="490" spans="2:16" s="38" customFormat="1" x14ac:dyDescent="0.3">
      <c r="B490" s="39" t="str">
        <f>IF(TRIM(G490)&lt;&gt;"",COUNTA($G$66:G490)&amp;"","")</f>
        <v>303</v>
      </c>
      <c r="C490" s="255"/>
      <c r="D490" s="255"/>
      <c r="E490" s="255"/>
      <c r="F490" s="162" t="s">
        <v>287</v>
      </c>
      <c r="G490" s="165">
        <v>100947.5</v>
      </c>
      <c r="H490" s="166"/>
      <c r="I490" s="166" t="s">
        <v>35</v>
      </c>
      <c r="J490" s="118"/>
      <c r="K490" s="101">
        <v>53</v>
      </c>
      <c r="L490" s="102">
        <f t="shared" ref="L490" si="406">K490*J490</f>
        <v>0</v>
      </c>
      <c r="M490" s="125"/>
      <c r="N490" s="101"/>
      <c r="O490" s="102">
        <f t="shared" ref="O490" si="407">N490+M490+L490</f>
        <v>0</v>
      </c>
      <c r="P490" s="47">
        <f t="shared" ref="P490" si="408">O490*G490</f>
        <v>0</v>
      </c>
    </row>
    <row r="491" spans="2:16" s="38" customFormat="1" ht="15" customHeight="1" x14ac:dyDescent="0.3">
      <c r="B491" s="39" t="str">
        <f>IF(TRIM(G491)&lt;&gt;"",COUNTA($G$66:G491)&amp;"","")</f>
        <v/>
      </c>
      <c r="C491" s="256" t="s">
        <v>174</v>
      </c>
      <c r="D491" s="256"/>
      <c r="E491" s="256"/>
      <c r="F491" s="163" t="s">
        <v>289</v>
      </c>
      <c r="G491" s="158"/>
      <c r="H491" s="159"/>
      <c r="I491" s="159"/>
      <c r="J491" s="6"/>
      <c r="K491" s="119"/>
      <c r="L491" s="164"/>
      <c r="M491" s="69"/>
      <c r="N491" s="6"/>
      <c r="O491" s="119"/>
      <c r="P491" s="47"/>
    </row>
    <row r="492" spans="2:16" s="38" customFormat="1" x14ac:dyDescent="0.3">
      <c r="B492" s="39" t="str">
        <f>IF(TRIM(G492)&lt;&gt;"",COUNTA($G$66:G492)&amp;"","")</f>
        <v>304</v>
      </c>
      <c r="C492" s="255"/>
      <c r="D492" s="255"/>
      <c r="E492" s="255"/>
      <c r="F492" s="162" t="s">
        <v>290</v>
      </c>
      <c r="G492" s="165">
        <v>64317</v>
      </c>
      <c r="H492" s="166"/>
      <c r="I492" s="166" t="s">
        <v>35</v>
      </c>
      <c r="J492" s="118"/>
      <c r="K492" s="101">
        <v>53</v>
      </c>
      <c r="L492" s="102">
        <f t="shared" ref="L492" si="409">K492*J492</f>
        <v>0</v>
      </c>
      <c r="M492" s="125"/>
      <c r="N492" s="101"/>
      <c r="O492" s="102">
        <f t="shared" ref="O492" si="410">N492+M492+L492</f>
        <v>0</v>
      </c>
      <c r="P492" s="47">
        <f t="shared" ref="P492" si="411">O492*G492</f>
        <v>0</v>
      </c>
    </row>
    <row r="493" spans="2:16" s="38" customFormat="1" ht="15" customHeight="1" x14ac:dyDescent="0.3">
      <c r="B493" s="39" t="str">
        <f>IF(TRIM(G493)&lt;&gt;"",COUNTA($G$66:G493)&amp;"","")</f>
        <v/>
      </c>
      <c r="C493" s="256" t="s">
        <v>174</v>
      </c>
      <c r="D493" s="256"/>
      <c r="E493" s="256"/>
      <c r="F493" s="163" t="s">
        <v>296</v>
      </c>
      <c r="G493" s="158"/>
      <c r="H493" s="159"/>
      <c r="I493" s="159"/>
      <c r="J493" s="6"/>
      <c r="K493" s="119"/>
      <c r="L493" s="164"/>
      <c r="M493" s="69"/>
      <c r="N493" s="6"/>
      <c r="O493" s="119"/>
      <c r="P493" s="47"/>
    </row>
    <row r="494" spans="2:16" s="38" customFormat="1" x14ac:dyDescent="0.3">
      <c r="B494" s="39" t="str">
        <f>IF(TRIM(G494)&lt;&gt;"",COUNTA($G$66:G494)&amp;"","")</f>
        <v>305</v>
      </c>
      <c r="C494" s="255"/>
      <c r="D494" s="255"/>
      <c r="E494" s="255"/>
      <c r="F494" s="162" t="s">
        <v>279</v>
      </c>
      <c r="G494" s="165">
        <v>7922.75</v>
      </c>
      <c r="H494" s="166"/>
      <c r="I494" s="166" t="s">
        <v>35</v>
      </c>
      <c r="J494" s="118"/>
      <c r="K494" s="101">
        <v>53</v>
      </c>
      <c r="L494" s="102">
        <f t="shared" ref="L494" si="412">K494*J494</f>
        <v>0</v>
      </c>
      <c r="M494" s="125"/>
      <c r="N494" s="101"/>
      <c r="O494" s="102">
        <f t="shared" ref="O494" si="413">N494+M494+L494</f>
        <v>0</v>
      </c>
      <c r="P494" s="47">
        <f t="shared" ref="P494" si="414">O494*G494</f>
        <v>0</v>
      </c>
    </row>
    <row r="495" spans="2:16" s="38" customFormat="1" ht="27.6" x14ac:dyDescent="0.3">
      <c r="B495" s="39" t="str">
        <f>IF(TRIM(G495)&lt;&gt;"",COUNTA($G$66:G495)&amp;"","")</f>
        <v/>
      </c>
      <c r="C495" s="256" t="s">
        <v>174</v>
      </c>
      <c r="D495" s="256"/>
      <c r="E495" s="256"/>
      <c r="F495" s="163" t="s">
        <v>297</v>
      </c>
      <c r="G495" s="158"/>
      <c r="H495" s="159"/>
      <c r="I495" s="159"/>
      <c r="J495" s="6"/>
      <c r="K495" s="119"/>
      <c r="L495" s="164"/>
      <c r="M495" s="69"/>
      <c r="N495" s="6"/>
      <c r="O495" s="119"/>
      <c r="P495" s="47"/>
    </row>
    <row r="496" spans="2:16" s="38" customFormat="1" x14ac:dyDescent="0.3">
      <c r="B496" s="39" t="str">
        <f>IF(TRIM(G496)&lt;&gt;"",COUNTA($G$66:G496)&amp;"","")</f>
        <v>306</v>
      </c>
      <c r="C496" s="255"/>
      <c r="D496" s="255"/>
      <c r="E496" s="255"/>
      <c r="F496" s="162" t="s">
        <v>279</v>
      </c>
      <c r="G496" s="165">
        <v>11058.5</v>
      </c>
      <c r="H496" s="166"/>
      <c r="I496" s="166" t="s">
        <v>35</v>
      </c>
      <c r="J496" s="118"/>
      <c r="K496" s="101">
        <v>53</v>
      </c>
      <c r="L496" s="102">
        <f t="shared" ref="L496" si="415">K496*J496</f>
        <v>0</v>
      </c>
      <c r="M496" s="125"/>
      <c r="N496" s="101"/>
      <c r="O496" s="102">
        <f t="shared" ref="O496" si="416">N496+M496+L496</f>
        <v>0</v>
      </c>
      <c r="P496" s="47">
        <f t="shared" ref="P496" si="417">O496*G496</f>
        <v>0</v>
      </c>
    </row>
    <row r="497" spans="2:16" s="38" customFormat="1" ht="27.6" x14ac:dyDescent="0.3">
      <c r="B497" s="39" t="str">
        <f>IF(TRIM(G497)&lt;&gt;"",COUNTA($G$66:G497)&amp;"","")</f>
        <v/>
      </c>
      <c r="C497" s="256" t="s">
        <v>174</v>
      </c>
      <c r="D497" s="256"/>
      <c r="E497" s="256"/>
      <c r="F497" s="163" t="s">
        <v>299</v>
      </c>
      <c r="G497" s="158"/>
      <c r="H497" s="159"/>
      <c r="I497" s="159"/>
      <c r="J497" s="6"/>
      <c r="K497" s="119"/>
      <c r="L497" s="164"/>
      <c r="M497" s="69"/>
      <c r="N497" s="6"/>
      <c r="O497" s="119"/>
      <c r="P497" s="47"/>
    </row>
    <row r="498" spans="2:16" s="38" customFormat="1" x14ac:dyDescent="0.3">
      <c r="B498" s="39" t="str">
        <f>IF(TRIM(G498)&lt;&gt;"",COUNTA($G$66:G498)&amp;"","")</f>
        <v>307</v>
      </c>
      <c r="C498" s="255"/>
      <c r="D498" s="255"/>
      <c r="E498" s="255"/>
      <c r="F498" s="162" t="s">
        <v>279</v>
      </c>
      <c r="G498" s="165">
        <v>31489.4</v>
      </c>
      <c r="H498" s="166"/>
      <c r="I498" s="166" t="s">
        <v>35</v>
      </c>
      <c r="J498" s="118"/>
      <c r="K498" s="101">
        <v>53</v>
      </c>
      <c r="L498" s="102">
        <f t="shared" ref="L498" si="418">K498*J498</f>
        <v>0</v>
      </c>
      <c r="M498" s="125"/>
      <c r="N498" s="101"/>
      <c r="O498" s="102">
        <f t="shared" ref="O498" si="419">N498+M498+L498</f>
        <v>0</v>
      </c>
      <c r="P498" s="47">
        <f t="shared" ref="P498" si="420">O498*G498</f>
        <v>0</v>
      </c>
    </row>
    <row r="499" spans="2:16" s="38" customFormat="1" ht="27.6" x14ac:dyDescent="0.3">
      <c r="B499" s="39" t="str">
        <f>IF(TRIM(G499)&lt;&gt;"",COUNTA($G$66:G499)&amp;"","")</f>
        <v/>
      </c>
      <c r="C499" s="256" t="s">
        <v>174</v>
      </c>
      <c r="D499" s="256"/>
      <c r="E499" s="256"/>
      <c r="F499" s="163" t="s">
        <v>300</v>
      </c>
      <c r="G499" s="158"/>
      <c r="H499" s="159"/>
      <c r="I499" s="159"/>
      <c r="J499" s="6"/>
      <c r="K499" s="119"/>
      <c r="L499" s="164"/>
      <c r="M499" s="69"/>
      <c r="N499" s="6"/>
      <c r="O499" s="119"/>
      <c r="P499" s="47"/>
    </row>
    <row r="500" spans="2:16" s="38" customFormat="1" x14ac:dyDescent="0.3">
      <c r="B500" s="39" t="str">
        <f>IF(TRIM(G500)&lt;&gt;"",COUNTA($G$66:G500)&amp;"","")</f>
        <v>308</v>
      </c>
      <c r="C500" s="255"/>
      <c r="D500" s="255"/>
      <c r="E500" s="255"/>
      <c r="F500" s="162" t="s">
        <v>279</v>
      </c>
      <c r="G500" s="165">
        <v>3880.75</v>
      </c>
      <c r="H500" s="166"/>
      <c r="I500" s="166" t="s">
        <v>35</v>
      </c>
      <c r="J500" s="118"/>
      <c r="K500" s="101">
        <v>53</v>
      </c>
      <c r="L500" s="102">
        <f t="shared" ref="L500" si="421">K500*J500</f>
        <v>0</v>
      </c>
      <c r="M500" s="125"/>
      <c r="N500" s="101"/>
      <c r="O500" s="102">
        <f t="shared" ref="O500" si="422">N500+M500+L500</f>
        <v>0</v>
      </c>
      <c r="P500" s="47">
        <f t="shared" ref="P500" si="423">O500*G500</f>
        <v>0</v>
      </c>
    </row>
    <row r="501" spans="2:16" s="38" customFormat="1" ht="15" customHeight="1" x14ac:dyDescent="0.3">
      <c r="B501" s="39" t="str">
        <f>IF(TRIM(G501)&lt;&gt;"",COUNTA($G$66:G501)&amp;"","")</f>
        <v/>
      </c>
      <c r="C501" s="255" t="s">
        <v>174</v>
      </c>
      <c r="D501" s="255"/>
      <c r="E501" s="255"/>
      <c r="F501" s="163" t="s">
        <v>304</v>
      </c>
      <c r="G501" s="158"/>
      <c r="H501" s="159"/>
      <c r="I501" s="159"/>
      <c r="J501" s="6"/>
      <c r="K501" s="119"/>
      <c r="L501" s="164"/>
      <c r="M501" s="69"/>
      <c r="N501" s="6"/>
      <c r="O501" s="119"/>
      <c r="P501" s="47"/>
    </row>
    <row r="502" spans="2:16" s="38" customFormat="1" x14ac:dyDescent="0.3">
      <c r="B502" s="39" t="str">
        <f>IF(TRIM(G502)&lt;&gt;"",COUNTA($G$66:G502)&amp;"","")</f>
        <v>309</v>
      </c>
      <c r="C502" s="255"/>
      <c r="D502" s="255"/>
      <c r="E502" s="255"/>
      <c r="F502" s="162" t="s">
        <v>267</v>
      </c>
      <c r="G502" s="165">
        <v>1650</v>
      </c>
      <c r="H502" s="166"/>
      <c r="I502" s="166" t="s">
        <v>35</v>
      </c>
      <c r="J502" s="118"/>
      <c r="K502" s="101">
        <v>53</v>
      </c>
      <c r="L502" s="102">
        <f t="shared" ref="L502" si="424">K502*J502</f>
        <v>0</v>
      </c>
      <c r="M502" s="125"/>
      <c r="N502" s="101"/>
      <c r="O502" s="102">
        <f t="shared" ref="O502" si="425">N502+M502+L502</f>
        <v>0</v>
      </c>
      <c r="P502" s="47">
        <f t="shared" ref="P502" si="426">O502*G502</f>
        <v>0</v>
      </c>
    </row>
    <row r="503" spans="2:16" s="24" customFormat="1" x14ac:dyDescent="0.3">
      <c r="B503" s="92" t="str">
        <f>IF(TRIM(G503)&lt;&gt;"",COUNTA($G$66:G503)&amp;"","")</f>
        <v/>
      </c>
      <c r="C503" s="91"/>
      <c r="D503" s="93"/>
      <c r="E503" s="89">
        <v>9301300</v>
      </c>
      <c r="F503" s="23" t="s">
        <v>68</v>
      </c>
      <c r="G503" s="90"/>
      <c r="H503" s="91"/>
      <c r="I503" s="91"/>
      <c r="J503" s="91"/>
      <c r="K503" s="91"/>
      <c r="L503" s="91"/>
      <c r="M503" s="231"/>
      <c r="N503" s="91"/>
      <c r="O503" s="91"/>
      <c r="P503" s="232"/>
    </row>
    <row r="504" spans="2:16" s="38" customFormat="1" x14ac:dyDescent="0.3">
      <c r="B504" s="111" t="str">
        <f>IF(TRIM(G504)&lt;&gt;"",COUNTA($G$66:G504)&amp;"","")</f>
        <v>310</v>
      </c>
      <c r="C504" s="245" t="s">
        <v>174</v>
      </c>
      <c r="D504" s="245"/>
      <c r="E504" s="245"/>
      <c r="F504" s="44" t="s">
        <v>305</v>
      </c>
      <c r="G504" s="30">
        <v>3320</v>
      </c>
      <c r="H504" s="4"/>
      <c r="I504" s="4" t="s">
        <v>35</v>
      </c>
      <c r="J504" s="104"/>
      <c r="K504" s="101">
        <v>53</v>
      </c>
      <c r="L504" s="103">
        <f t="shared" ref="L504:L511" si="427">K504*J504</f>
        <v>0</v>
      </c>
      <c r="M504" s="103"/>
      <c r="N504" s="102"/>
      <c r="O504" s="102">
        <f t="shared" ref="O504:O511" si="428">(N504+M504+L504)</f>
        <v>0</v>
      </c>
      <c r="P504" s="47">
        <f t="shared" ref="P504:P511" si="429">O504*G504</f>
        <v>0</v>
      </c>
    </row>
    <row r="505" spans="2:16" s="38" customFormat="1" x14ac:dyDescent="0.3">
      <c r="B505" s="111" t="str">
        <f>IF(TRIM(G505)&lt;&gt;"",COUNTA($G$66:G505)&amp;"","")</f>
        <v>311</v>
      </c>
      <c r="C505" s="247"/>
      <c r="D505" s="247"/>
      <c r="E505" s="247"/>
      <c r="F505" s="44" t="s">
        <v>306</v>
      </c>
      <c r="G505" s="30">
        <v>192</v>
      </c>
      <c r="H505" s="4"/>
      <c r="I505" s="4" t="s">
        <v>35</v>
      </c>
      <c r="J505" s="104"/>
      <c r="K505" s="101">
        <v>53</v>
      </c>
      <c r="L505" s="103">
        <f t="shared" si="427"/>
        <v>0</v>
      </c>
      <c r="M505" s="103"/>
      <c r="N505" s="102"/>
      <c r="O505" s="102">
        <f t="shared" si="428"/>
        <v>0</v>
      </c>
      <c r="P505" s="47">
        <f t="shared" si="429"/>
        <v>0</v>
      </c>
    </row>
    <row r="506" spans="2:16" s="38" customFormat="1" x14ac:dyDescent="0.3">
      <c r="B506" s="111" t="str">
        <f>IF(TRIM(G506)&lt;&gt;"",COUNTA($G$66:G506)&amp;"","")</f>
        <v>312</v>
      </c>
      <c r="C506" s="247"/>
      <c r="D506" s="247"/>
      <c r="E506" s="247"/>
      <c r="F506" s="44" t="s">
        <v>307</v>
      </c>
      <c r="G506" s="30">
        <v>430</v>
      </c>
      <c r="H506" s="4"/>
      <c r="I506" s="4" t="s">
        <v>35</v>
      </c>
      <c r="J506" s="104"/>
      <c r="K506" s="101">
        <v>53</v>
      </c>
      <c r="L506" s="103">
        <f t="shared" si="427"/>
        <v>0</v>
      </c>
      <c r="M506" s="103"/>
      <c r="N506" s="102"/>
      <c r="O506" s="102">
        <f t="shared" si="428"/>
        <v>0</v>
      </c>
      <c r="P506" s="47">
        <f t="shared" si="429"/>
        <v>0</v>
      </c>
    </row>
    <row r="507" spans="2:16" s="38" customFormat="1" x14ac:dyDescent="0.3">
      <c r="B507" s="111" t="str">
        <f>IF(TRIM(G507)&lt;&gt;"",COUNTA($G$66:G507)&amp;"","")</f>
        <v>313</v>
      </c>
      <c r="C507" s="247"/>
      <c r="D507" s="247"/>
      <c r="E507" s="247"/>
      <c r="F507" s="44" t="s">
        <v>308</v>
      </c>
      <c r="G507" s="30">
        <v>100</v>
      </c>
      <c r="H507" s="4"/>
      <c r="I507" s="4" t="s">
        <v>35</v>
      </c>
      <c r="J507" s="104"/>
      <c r="K507" s="101">
        <v>53</v>
      </c>
      <c r="L507" s="103">
        <f t="shared" si="427"/>
        <v>0</v>
      </c>
      <c r="M507" s="103"/>
      <c r="N507" s="102"/>
      <c r="O507" s="102">
        <f t="shared" si="428"/>
        <v>0</v>
      </c>
      <c r="P507" s="47">
        <f t="shared" si="429"/>
        <v>0</v>
      </c>
    </row>
    <row r="508" spans="2:16" s="38" customFormat="1" x14ac:dyDescent="0.3">
      <c r="B508" s="111" t="str">
        <f>IF(TRIM(G508)&lt;&gt;"",COUNTA($G$66:G508)&amp;"","")</f>
        <v>314</v>
      </c>
      <c r="C508" s="247"/>
      <c r="D508" s="247"/>
      <c r="E508" s="247"/>
      <c r="F508" s="44" t="s">
        <v>309</v>
      </c>
      <c r="G508" s="30">
        <v>1715</v>
      </c>
      <c r="H508" s="4"/>
      <c r="I508" s="4" t="s">
        <v>35</v>
      </c>
      <c r="J508" s="104"/>
      <c r="K508" s="101">
        <v>53</v>
      </c>
      <c r="L508" s="103">
        <f t="shared" si="427"/>
        <v>0</v>
      </c>
      <c r="M508" s="103"/>
      <c r="N508" s="102"/>
      <c r="O508" s="102">
        <f t="shared" si="428"/>
        <v>0</v>
      </c>
      <c r="P508" s="47">
        <f t="shared" si="429"/>
        <v>0</v>
      </c>
    </row>
    <row r="509" spans="2:16" s="38" customFormat="1" x14ac:dyDescent="0.3">
      <c r="B509" s="111" t="str">
        <f>IF(TRIM(G509)&lt;&gt;"",COUNTA($G$66:G509)&amp;"","")</f>
        <v>315</v>
      </c>
      <c r="C509" s="247"/>
      <c r="D509" s="247"/>
      <c r="E509" s="247"/>
      <c r="F509" s="44" t="s">
        <v>310</v>
      </c>
      <c r="G509" s="30">
        <v>645</v>
      </c>
      <c r="H509" s="4"/>
      <c r="I509" s="4" t="s">
        <v>35</v>
      </c>
      <c r="J509" s="104"/>
      <c r="K509" s="101">
        <v>53</v>
      </c>
      <c r="L509" s="103">
        <f t="shared" si="427"/>
        <v>0</v>
      </c>
      <c r="M509" s="103"/>
      <c r="N509" s="102"/>
      <c r="O509" s="102">
        <f t="shared" si="428"/>
        <v>0</v>
      </c>
      <c r="P509" s="47">
        <f t="shared" si="429"/>
        <v>0</v>
      </c>
    </row>
    <row r="510" spans="2:16" s="38" customFormat="1" x14ac:dyDescent="0.3">
      <c r="B510" s="111" t="str">
        <f>IF(TRIM(G510)&lt;&gt;"",COUNTA($G$66:G510)&amp;"","")</f>
        <v>316</v>
      </c>
      <c r="C510" s="247"/>
      <c r="D510" s="247"/>
      <c r="E510" s="247"/>
      <c r="F510" s="44" t="s">
        <v>311</v>
      </c>
      <c r="G510" s="30">
        <v>1645</v>
      </c>
      <c r="H510" s="4"/>
      <c r="I510" s="4" t="s">
        <v>35</v>
      </c>
      <c r="J510" s="104"/>
      <c r="K510" s="101">
        <v>53</v>
      </c>
      <c r="L510" s="103">
        <f t="shared" si="427"/>
        <v>0</v>
      </c>
      <c r="M510" s="103"/>
      <c r="N510" s="102"/>
      <c r="O510" s="102">
        <f t="shared" si="428"/>
        <v>0</v>
      </c>
      <c r="P510" s="47">
        <f t="shared" si="429"/>
        <v>0</v>
      </c>
    </row>
    <row r="511" spans="2:16" s="38" customFormat="1" x14ac:dyDescent="0.3">
      <c r="B511" s="111" t="str">
        <f>IF(TRIM(G511)&lt;&gt;"",COUNTA($G$66:G511)&amp;"","")</f>
        <v>317</v>
      </c>
      <c r="C511" s="246"/>
      <c r="D511" s="246"/>
      <c r="E511" s="246"/>
      <c r="F511" s="44" t="s">
        <v>312</v>
      </c>
      <c r="G511" s="30">
        <v>2145</v>
      </c>
      <c r="H511" s="4"/>
      <c r="I511" s="4" t="s">
        <v>35</v>
      </c>
      <c r="J511" s="104"/>
      <c r="K511" s="101">
        <v>53</v>
      </c>
      <c r="L511" s="103">
        <f t="shared" si="427"/>
        <v>0</v>
      </c>
      <c r="M511" s="103"/>
      <c r="N511" s="102"/>
      <c r="O511" s="102">
        <f t="shared" si="428"/>
        <v>0</v>
      </c>
      <c r="P511" s="47">
        <f t="shared" si="429"/>
        <v>0</v>
      </c>
    </row>
    <row r="512" spans="2:16" s="24" customFormat="1" x14ac:dyDescent="0.3">
      <c r="B512" s="92" t="str">
        <f>IF(TRIM(G512)&lt;&gt;"",COUNTA($G$66:G512)&amp;"","")</f>
        <v/>
      </c>
      <c r="C512" s="91"/>
      <c r="D512" s="93"/>
      <c r="E512" s="89">
        <v>9671600</v>
      </c>
      <c r="F512" s="23" t="s">
        <v>313</v>
      </c>
      <c r="G512" s="90"/>
      <c r="H512" s="91"/>
      <c r="I512" s="91"/>
      <c r="J512" s="91"/>
      <c r="K512" s="91"/>
      <c r="L512" s="91"/>
      <c r="M512" s="231"/>
      <c r="N512" s="91"/>
      <c r="O512" s="91"/>
      <c r="P512" s="232"/>
    </row>
    <row r="513" spans="2:16" s="38" customFormat="1" ht="27.6" x14ac:dyDescent="0.3">
      <c r="B513" s="111" t="str">
        <f>IF(TRIM(G513)&lt;&gt;"",COUNTA($G$66:G513)&amp;"","")</f>
        <v>318</v>
      </c>
      <c r="C513" s="111" t="s">
        <v>174</v>
      </c>
      <c r="D513" s="111"/>
      <c r="E513" s="111"/>
      <c r="F513" s="44" t="s">
        <v>67</v>
      </c>
      <c r="G513" s="111">
        <v>8475</v>
      </c>
      <c r="H513" s="111"/>
      <c r="I513" s="111" t="s">
        <v>35</v>
      </c>
      <c r="J513" s="104"/>
      <c r="K513" s="101">
        <v>53</v>
      </c>
      <c r="L513" s="103">
        <f t="shared" ref="L513" si="430">K513*J513</f>
        <v>0</v>
      </c>
      <c r="M513" s="103"/>
      <c r="N513" s="102"/>
      <c r="O513" s="102">
        <f t="shared" ref="O513" si="431">(N513+M513+L513)</f>
        <v>0</v>
      </c>
      <c r="P513" s="47">
        <f t="shared" ref="P513" si="432">O513*G513</f>
        <v>0</v>
      </c>
    </row>
    <row r="514" spans="2:16" s="38" customFormat="1" x14ac:dyDescent="0.3">
      <c r="B514" s="92" t="str">
        <f>IF(TRIM(G514)&lt;&gt;"",COUNTA($G$66:G514)&amp;"","")</f>
        <v/>
      </c>
      <c r="C514" s="91"/>
      <c r="D514" s="93"/>
      <c r="E514" s="89">
        <v>96000</v>
      </c>
      <c r="F514" s="23" t="s">
        <v>65</v>
      </c>
      <c r="G514" s="90"/>
      <c r="H514" s="91"/>
      <c r="I514" s="91"/>
      <c r="J514" s="91"/>
      <c r="K514" s="91"/>
      <c r="L514" s="91"/>
      <c r="M514" s="231"/>
      <c r="N514" s="91"/>
      <c r="O514" s="91"/>
      <c r="P514" s="232"/>
    </row>
    <row r="515" spans="2:16" s="38" customFormat="1" ht="14.25" customHeight="1" x14ac:dyDescent="0.3">
      <c r="B515" s="39" t="str">
        <f>IF(TRIM(G515)&lt;&gt;"",COUNTA($G$66:G515)&amp;"","")</f>
        <v>319</v>
      </c>
      <c r="C515" s="257" t="s">
        <v>174</v>
      </c>
      <c r="D515" s="257"/>
      <c r="E515" s="257"/>
      <c r="F515" s="44" t="s">
        <v>314</v>
      </c>
      <c r="G515" s="111">
        <v>49975</v>
      </c>
      <c r="H515" s="111"/>
      <c r="I515" s="111" t="s">
        <v>35</v>
      </c>
      <c r="J515" s="104"/>
      <c r="K515" s="101">
        <v>53</v>
      </c>
      <c r="L515" s="103">
        <f t="shared" ref="L515:L517" si="433">K515*J515</f>
        <v>0</v>
      </c>
      <c r="M515" s="103"/>
      <c r="N515" s="102"/>
      <c r="O515" s="102">
        <f t="shared" ref="O515:O517" si="434">(N515+M515+L515)</f>
        <v>0</v>
      </c>
      <c r="P515" s="47">
        <f t="shared" ref="P515:P517" si="435">O515*G515</f>
        <v>0</v>
      </c>
    </row>
    <row r="516" spans="2:16" s="38" customFormat="1" ht="14.25" customHeight="1" x14ac:dyDescent="0.3">
      <c r="B516" s="39" t="str">
        <f>IF(TRIM(G516)&lt;&gt;"",COUNTA($G$66:G516)&amp;"","")</f>
        <v>320</v>
      </c>
      <c r="C516" s="258"/>
      <c r="D516" s="258"/>
      <c r="E516" s="258"/>
      <c r="F516" s="44" t="s">
        <v>315</v>
      </c>
      <c r="G516" s="111">
        <v>7995</v>
      </c>
      <c r="H516" s="111"/>
      <c r="I516" s="111" t="s">
        <v>35</v>
      </c>
      <c r="J516" s="104"/>
      <c r="K516" s="101">
        <v>53</v>
      </c>
      <c r="L516" s="103">
        <f t="shared" si="433"/>
        <v>0</v>
      </c>
      <c r="M516" s="103"/>
      <c r="N516" s="102"/>
      <c r="O516" s="102">
        <f t="shared" si="434"/>
        <v>0</v>
      </c>
      <c r="P516" s="47">
        <f t="shared" si="435"/>
        <v>0</v>
      </c>
    </row>
    <row r="517" spans="2:16" s="38" customFormat="1" ht="14.25" customHeight="1" x14ac:dyDescent="0.3">
      <c r="B517" s="39" t="str">
        <f>IF(TRIM(G517)&lt;&gt;"",COUNTA($G$66:G517)&amp;"","")</f>
        <v>321</v>
      </c>
      <c r="C517" s="258"/>
      <c r="D517" s="258"/>
      <c r="E517" s="258"/>
      <c r="F517" s="44" t="s">
        <v>316</v>
      </c>
      <c r="G517" s="111">
        <v>1005</v>
      </c>
      <c r="H517" s="111"/>
      <c r="I517" s="111" t="s">
        <v>35</v>
      </c>
      <c r="J517" s="104"/>
      <c r="K517" s="101">
        <v>53</v>
      </c>
      <c r="L517" s="103">
        <f t="shared" si="433"/>
        <v>0</v>
      </c>
      <c r="M517" s="103"/>
      <c r="N517" s="102"/>
      <c r="O517" s="102">
        <f t="shared" si="434"/>
        <v>0</v>
      </c>
      <c r="P517" s="47">
        <f t="shared" si="435"/>
        <v>0</v>
      </c>
    </row>
    <row r="518" spans="2:16" s="38" customFormat="1" ht="15" customHeight="1" x14ac:dyDescent="0.3">
      <c r="B518" s="39" t="str">
        <f>IF(TRIM(G518)&lt;&gt;"",COUNTA($G$66:G518)&amp;"","")</f>
        <v>322</v>
      </c>
      <c r="C518" s="258"/>
      <c r="D518" s="258"/>
      <c r="E518" s="258"/>
      <c r="F518" s="157" t="s">
        <v>317</v>
      </c>
      <c r="G518" s="165">
        <v>263995.06</v>
      </c>
      <c r="H518" s="166"/>
      <c r="I518" s="166" t="s">
        <v>35</v>
      </c>
      <c r="J518" s="104"/>
      <c r="K518" s="101">
        <v>53</v>
      </c>
      <c r="L518" s="103">
        <f t="shared" ref="L518:L521" si="436">K518*J518</f>
        <v>0</v>
      </c>
      <c r="M518" s="103"/>
      <c r="N518" s="102"/>
      <c r="O518" s="102">
        <f t="shared" ref="O518:O520" si="437">(N518+M518+L518)</f>
        <v>0</v>
      </c>
      <c r="P518" s="47">
        <f t="shared" ref="P518:P521" si="438">O518*G518</f>
        <v>0</v>
      </c>
    </row>
    <row r="519" spans="2:16" s="38" customFormat="1" x14ac:dyDescent="0.3">
      <c r="B519" s="39" t="str">
        <f>IF(TRIM(G519)&lt;&gt;"",COUNTA($G$66:G519)&amp;"","")</f>
        <v>323</v>
      </c>
      <c r="C519" s="258"/>
      <c r="D519" s="258"/>
      <c r="E519" s="258"/>
      <c r="F519" s="157" t="s">
        <v>318</v>
      </c>
      <c r="G519" s="165">
        <v>21057.040000000001</v>
      </c>
      <c r="H519" s="166"/>
      <c r="I519" s="166" t="s">
        <v>35</v>
      </c>
      <c r="J519" s="104"/>
      <c r="K519" s="101">
        <v>53</v>
      </c>
      <c r="L519" s="103">
        <f t="shared" si="436"/>
        <v>0</v>
      </c>
      <c r="M519" s="103"/>
      <c r="N519" s="102"/>
      <c r="O519" s="102">
        <f t="shared" si="437"/>
        <v>0</v>
      </c>
      <c r="P519" s="47">
        <f t="shared" si="438"/>
        <v>0</v>
      </c>
    </row>
    <row r="520" spans="2:16" s="38" customFormat="1" x14ac:dyDescent="0.3">
      <c r="B520" s="39" t="str">
        <f>IF(TRIM(G520)&lt;&gt;"",COUNTA($G$66:G520)&amp;"","")</f>
        <v>324</v>
      </c>
      <c r="C520" s="258"/>
      <c r="D520" s="258"/>
      <c r="E520" s="258"/>
      <c r="F520" s="157" t="s">
        <v>319</v>
      </c>
      <c r="G520" s="165">
        <v>32353.620000000003</v>
      </c>
      <c r="H520" s="166"/>
      <c r="I520" s="166" t="s">
        <v>35</v>
      </c>
      <c r="J520" s="104"/>
      <c r="K520" s="101">
        <v>53</v>
      </c>
      <c r="L520" s="103">
        <f t="shared" si="436"/>
        <v>0</v>
      </c>
      <c r="M520" s="103"/>
      <c r="N520" s="102"/>
      <c r="O520" s="102">
        <f t="shared" si="437"/>
        <v>0</v>
      </c>
      <c r="P520" s="47">
        <f t="shared" si="438"/>
        <v>0</v>
      </c>
    </row>
    <row r="521" spans="2:16" s="38" customFormat="1" x14ac:dyDescent="0.3">
      <c r="B521" s="39" t="str">
        <f>IF(TRIM(G521)&lt;&gt;"",COUNTA($G$66:G521)&amp;"","")</f>
        <v>325</v>
      </c>
      <c r="C521" s="258"/>
      <c r="D521" s="258"/>
      <c r="E521" s="258"/>
      <c r="F521" s="157" t="s">
        <v>320</v>
      </c>
      <c r="G521" s="165">
        <v>13906.66</v>
      </c>
      <c r="H521" s="166"/>
      <c r="I521" s="166" t="s">
        <v>35</v>
      </c>
      <c r="J521" s="167"/>
      <c r="K521" s="101">
        <v>53</v>
      </c>
      <c r="L521" s="102">
        <f t="shared" si="436"/>
        <v>0</v>
      </c>
      <c r="M521" s="103"/>
      <c r="N521" s="101"/>
      <c r="O521" s="102">
        <f t="shared" ref="O521" si="439">N521+M521+L521</f>
        <v>0</v>
      </c>
      <c r="P521" s="47">
        <f t="shared" si="438"/>
        <v>0</v>
      </c>
    </row>
    <row r="522" spans="2:16" s="38" customFormat="1" x14ac:dyDescent="0.3">
      <c r="B522" s="39" t="str">
        <f>IF(TRIM(G522)&lt;&gt;"",COUNTA($G$66:G522)&amp;"","")</f>
        <v>326</v>
      </c>
      <c r="C522" s="258"/>
      <c r="D522" s="258"/>
      <c r="E522" s="258"/>
      <c r="F522" s="157" t="s">
        <v>321</v>
      </c>
      <c r="G522" s="165">
        <v>59576.97</v>
      </c>
      <c r="H522" s="166"/>
      <c r="I522" s="166" t="s">
        <v>36</v>
      </c>
      <c r="J522" s="118"/>
      <c r="K522" s="101">
        <v>53</v>
      </c>
      <c r="L522" s="41">
        <f t="shared" ref="L522" si="440">K522*J522</f>
        <v>0</v>
      </c>
      <c r="M522" s="103"/>
      <c r="N522" s="102"/>
      <c r="O522" s="41">
        <f t="shared" ref="O522" si="441">N522+M522+L522</f>
        <v>0</v>
      </c>
      <c r="P522" s="47">
        <f t="shared" ref="P522" si="442">O522*G522</f>
        <v>0</v>
      </c>
    </row>
    <row r="523" spans="2:16" s="38" customFormat="1" x14ac:dyDescent="0.3">
      <c r="B523" s="39" t="str">
        <f>IF(TRIM(G523)&lt;&gt;"",COUNTA($G$66:G523)&amp;"","")</f>
        <v>327</v>
      </c>
      <c r="C523" s="258"/>
      <c r="D523" s="258"/>
      <c r="E523" s="258"/>
      <c r="F523" s="157" t="s">
        <v>322</v>
      </c>
      <c r="G523" s="165">
        <v>10419.58</v>
      </c>
      <c r="H523" s="166"/>
      <c r="I523" s="166" t="s">
        <v>36</v>
      </c>
      <c r="J523" s="118"/>
      <c r="K523" s="101">
        <v>53</v>
      </c>
      <c r="L523" s="41">
        <f t="shared" ref="L523:L524" si="443">K523*J523</f>
        <v>0</v>
      </c>
      <c r="M523" s="103"/>
      <c r="N523" s="102"/>
      <c r="O523" s="41">
        <f t="shared" ref="O523:O524" si="444">N523+M523+L523</f>
        <v>0</v>
      </c>
      <c r="P523" s="47">
        <f t="shared" ref="P523:P524" si="445">O523*G523</f>
        <v>0</v>
      </c>
    </row>
    <row r="524" spans="2:16" s="38" customFormat="1" ht="14.25" customHeight="1" x14ac:dyDescent="0.3">
      <c r="B524" s="39" t="str">
        <f>IF(TRIM(G524)&lt;&gt;"",COUNTA($G$66:G524)&amp;"","")</f>
        <v>328</v>
      </c>
      <c r="C524" s="258"/>
      <c r="D524" s="258"/>
      <c r="E524" s="258"/>
      <c r="F524" s="44" t="s">
        <v>323</v>
      </c>
      <c r="G524" s="111">
        <v>16505</v>
      </c>
      <c r="H524" s="111"/>
      <c r="I524" s="111" t="s">
        <v>36</v>
      </c>
      <c r="J524" s="118"/>
      <c r="K524" s="101">
        <v>53</v>
      </c>
      <c r="L524" s="41">
        <f t="shared" si="443"/>
        <v>0</v>
      </c>
      <c r="M524" s="103"/>
      <c r="N524" s="102"/>
      <c r="O524" s="41">
        <f t="shared" si="444"/>
        <v>0</v>
      </c>
      <c r="P524" s="47">
        <f t="shared" si="445"/>
        <v>0</v>
      </c>
    </row>
    <row r="525" spans="2:16" s="38" customFormat="1" ht="14.25" customHeight="1" x14ac:dyDescent="0.3">
      <c r="B525" s="39" t="str">
        <f>IF(TRIM(G525)&lt;&gt;"",COUNTA($G$66:G525)&amp;"","")</f>
        <v>329</v>
      </c>
      <c r="C525" s="258"/>
      <c r="D525" s="258"/>
      <c r="E525" s="258"/>
      <c r="F525" s="44" t="s">
        <v>324</v>
      </c>
      <c r="G525" s="111">
        <v>390</v>
      </c>
      <c r="H525" s="111"/>
      <c r="I525" s="111" t="s">
        <v>36</v>
      </c>
      <c r="J525" s="118"/>
      <c r="K525" s="101">
        <v>53</v>
      </c>
      <c r="L525" s="41">
        <f t="shared" ref="L525:L526" si="446">K525*J525</f>
        <v>0</v>
      </c>
      <c r="M525" s="103"/>
      <c r="N525" s="102"/>
      <c r="O525" s="41">
        <f t="shared" ref="O525:O526" si="447">N525+M525+L525</f>
        <v>0</v>
      </c>
      <c r="P525" s="47">
        <f t="shared" ref="P525:P526" si="448">O525*G525</f>
        <v>0</v>
      </c>
    </row>
    <row r="526" spans="2:16" s="38" customFormat="1" ht="14.25" customHeight="1" x14ac:dyDescent="0.3">
      <c r="B526" s="39" t="str">
        <f>IF(TRIM(G526)&lt;&gt;"",COUNTA($G$66:G526)&amp;"","")</f>
        <v>330</v>
      </c>
      <c r="C526" s="259"/>
      <c r="D526" s="259"/>
      <c r="E526" s="259"/>
      <c r="F526" s="44" t="s">
        <v>325</v>
      </c>
      <c r="G526" s="111">
        <v>6</v>
      </c>
      <c r="H526" s="111"/>
      <c r="I526" s="111" t="s">
        <v>36</v>
      </c>
      <c r="J526" s="118"/>
      <c r="K526" s="101">
        <v>53</v>
      </c>
      <c r="L526" s="102">
        <f t="shared" si="446"/>
        <v>0</v>
      </c>
      <c r="M526" s="103"/>
      <c r="N526" s="101"/>
      <c r="O526" s="102">
        <f t="shared" si="447"/>
        <v>0</v>
      </c>
      <c r="P526" s="47">
        <f t="shared" si="448"/>
        <v>0</v>
      </c>
    </row>
    <row r="527" spans="2:16" s="38" customFormat="1" x14ac:dyDescent="0.3">
      <c r="B527" s="92" t="str">
        <f>IF(TRIM(G527)&lt;&gt;"",COUNTA($G$66:G527)&amp;"","")</f>
        <v/>
      </c>
      <c r="C527" s="91"/>
      <c r="D527" s="93"/>
      <c r="E527" s="89">
        <v>99100</v>
      </c>
      <c r="F527" s="23" t="s">
        <v>66</v>
      </c>
      <c r="G527" s="90"/>
      <c r="H527" s="91"/>
      <c r="I527" s="91"/>
      <c r="J527" s="91"/>
      <c r="K527" s="91"/>
      <c r="L527" s="91"/>
      <c r="M527" s="231"/>
      <c r="N527" s="91"/>
      <c r="O527" s="91"/>
      <c r="P527" s="232"/>
    </row>
    <row r="528" spans="2:16" s="38" customFormat="1" x14ac:dyDescent="0.3">
      <c r="B528" s="39" t="str">
        <f>IF(TRIM(G528)&lt;&gt;"",COUNTA($G$66:G528)&amp;"","")</f>
        <v>331</v>
      </c>
      <c r="C528" s="245" t="s">
        <v>174</v>
      </c>
      <c r="D528" s="245"/>
      <c r="E528" s="245"/>
      <c r="F528" s="88" t="s">
        <v>326</v>
      </c>
      <c r="G528" s="171">
        <v>127340</v>
      </c>
      <c r="H528" s="153"/>
      <c r="I528" s="5" t="s">
        <v>35</v>
      </c>
      <c r="J528" s="118"/>
      <c r="K528" s="101">
        <v>53</v>
      </c>
      <c r="L528" s="102">
        <f t="shared" ref="L528:L531" si="449">K528*J528</f>
        <v>0</v>
      </c>
      <c r="M528" s="125"/>
      <c r="N528" s="101"/>
      <c r="O528" s="102">
        <f t="shared" ref="O528:O531" si="450">N528+M528+L528</f>
        <v>0</v>
      </c>
      <c r="P528" s="47">
        <f t="shared" ref="P528:P531" si="451">O528*G528</f>
        <v>0</v>
      </c>
    </row>
    <row r="529" spans="2:16" s="38" customFormat="1" x14ac:dyDescent="0.3">
      <c r="B529" s="39" t="str">
        <f>IF(TRIM(G529)&lt;&gt;"",COUNTA($G$66:G529)&amp;"","")</f>
        <v>332</v>
      </c>
      <c r="C529" s="247"/>
      <c r="D529" s="247"/>
      <c r="E529" s="247"/>
      <c r="F529" s="88" t="s">
        <v>327</v>
      </c>
      <c r="G529" s="171">
        <v>221630</v>
      </c>
      <c r="H529" s="153"/>
      <c r="I529" s="5" t="s">
        <v>35</v>
      </c>
      <c r="J529" s="87"/>
      <c r="K529" s="101">
        <v>53</v>
      </c>
      <c r="L529" s="102">
        <f t="shared" si="449"/>
        <v>0</v>
      </c>
      <c r="M529" s="103"/>
      <c r="N529" s="101"/>
      <c r="O529" s="102">
        <f t="shared" si="450"/>
        <v>0</v>
      </c>
      <c r="P529" s="47">
        <f t="shared" si="451"/>
        <v>0</v>
      </c>
    </row>
    <row r="530" spans="2:16" s="38" customFormat="1" x14ac:dyDescent="0.3">
      <c r="B530" s="39" t="str">
        <f>IF(TRIM(G530)&lt;&gt;"",COUNTA($G$66:G530)&amp;"","")</f>
        <v>333</v>
      </c>
      <c r="C530" s="247"/>
      <c r="D530" s="247"/>
      <c r="E530" s="247"/>
      <c r="F530" s="44" t="s">
        <v>328</v>
      </c>
      <c r="G530" s="111">
        <v>13405</v>
      </c>
      <c r="H530" s="111"/>
      <c r="I530" s="111" t="s">
        <v>35</v>
      </c>
      <c r="J530" s="87"/>
      <c r="K530" s="101">
        <v>53</v>
      </c>
      <c r="L530" s="102">
        <f t="shared" ref="L530" si="452">K530*J530</f>
        <v>0</v>
      </c>
      <c r="M530" s="103"/>
      <c r="N530" s="101"/>
      <c r="O530" s="102">
        <f t="shared" ref="O530" si="453">N530+M530+L530</f>
        <v>0</v>
      </c>
      <c r="P530" s="47">
        <f t="shared" ref="P530" si="454">O530*G530</f>
        <v>0</v>
      </c>
    </row>
    <row r="531" spans="2:16" s="38" customFormat="1" x14ac:dyDescent="0.3">
      <c r="B531" s="39" t="str">
        <f>IF(TRIM(G531)&lt;&gt;"",COUNTA($G$66:G531)&amp;"","")</f>
        <v>334</v>
      </c>
      <c r="C531" s="247"/>
      <c r="D531" s="247"/>
      <c r="E531" s="247"/>
      <c r="F531" s="88" t="s">
        <v>329</v>
      </c>
      <c r="G531" s="171">
        <v>962821</v>
      </c>
      <c r="H531" s="153"/>
      <c r="I531" s="5" t="s">
        <v>35</v>
      </c>
      <c r="J531" s="87"/>
      <c r="K531" s="101">
        <v>53</v>
      </c>
      <c r="L531" s="102">
        <f t="shared" si="449"/>
        <v>0</v>
      </c>
      <c r="M531" s="103"/>
      <c r="N531" s="101"/>
      <c r="O531" s="102">
        <f t="shared" si="450"/>
        <v>0</v>
      </c>
      <c r="P531" s="47">
        <f t="shared" si="451"/>
        <v>0</v>
      </c>
    </row>
    <row r="532" spans="2:16" s="38" customFormat="1" x14ac:dyDescent="0.3">
      <c r="B532" s="39" t="str">
        <f>IF(TRIM(G532)&lt;&gt;"",COUNTA($G$66:G532)&amp;"","")</f>
        <v>335</v>
      </c>
      <c r="C532" s="247"/>
      <c r="D532" s="149"/>
      <c r="E532" s="149"/>
      <c r="F532" s="88" t="s">
        <v>330</v>
      </c>
      <c r="G532" s="171">
        <v>6748</v>
      </c>
      <c r="H532" s="153"/>
      <c r="I532" s="5" t="s">
        <v>35</v>
      </c>
      <c r="J532" s="87"/>
      <c r="K532" s="101">
        <v>53</v>
      </c>
      <c r="L532" s="102">
        <f t="shared" ref="L532" si="455">K532*J532</f>
        <v>0</v>
      </c>
      <c r="M532" s="103"/>
      <c r="N532" s="101"/>
      <c r="O532" s="102">
        <f t="shared" ref="O532" si="456">N532+M532+L532</f>
        <v>0</v>
      </c>
      <c r="P532" s="47">
        <f t="shared" ref="P532" si="457">O532*G532</f>
        <v>0</v>
      </c>
    </row>
    <row r="533" spans="2:16" s="38" customFormat="1" x14ac:dyDescent="0.3">
      <c r="B533" s="39" t="str">
        <f>IF(TRIM(G533)&lt;&gt;"",COUNTA($G$66:G533)&amp;"","")</f>
        <v/>
      </c>
      <c r="C533" s="247"/>
      <c r="D533" s="149"/>
      <c r="E533" s="149"/>
      <c r="F533" s="123" t="s">
        <v>331</v>
      </c>
      <c r="G533" s="171"/>
      <c r="H533" s="153"/>
      <c r="I533" s="5"/>
      <c r="J533" s="150"/>
      <c r="K533" s="101">
        <v>53</v>
      </c>
      <c r="L533" s="152"/>
      <c r="M533" s="153"/>
      <c r="N533" s="151"/>
      <c r="O533" s="152"/>
      <c r="P533" s="154"/>
    </row>
    <row r="534" spans="2:16" s="38" customFormat="1" ht="27.6" x14ac:dyDescent="0.3">
      <c r="B534" s="39" t="str">
        <f>IF(TRIM(G534)&lt;&gt;"",COUNTA($G$66:G534)&amp;"","")</f>
        <v>336</v>
      </c>
      <c r="C534" s="247"/>
      <c r="D534" s="149"/>
      <c r="E534" s="149"/>
      <c r="F534" s="44" t="s">
        <v>332</v>
      </c>
      <c r="G534" s="111">
        <v>62120</v>
      </c>
      <c r="H534" s="111"/>
      <c r="I534" s="111" t="s">
        <v>35</v>
      </c>
      <c r="J534" s="104"/>
      <c r="K534" s="101">
        <v>53</v>
      </c>
      <c r="L534" s="103">
        <f t="shared" ref="L534:L540" si="458">K534*J534</f>
        <v>0</v>
      </c>
      <c r="M534" s="103"/>
      <c r="N534" s="101"/>
      <c r="O534" s="102">
        <f t="shared" ref="O534:O540" si="459">(N534+M534+L534)</f>
        <v>0</v>
      </c>
      <c r="P534" s="47">
        <f t="shared" ref="P534:P540" si="460">O534*G534</f>
        <v>0</v>
      </c>
    </row>
    <row r="535" spans="2:16" s="38" customFormat="1" ht="27.6" x14ac:dyDescent="0.3">
      <c r="B535" s="39" t="str">
        <f>IF(TRIM(G535)&lt;&gt;"",COUNTA($G$66:G535)&amp;"","")</f>
        <v>337</v>
      </c>
      <c r="C535" s="247"/>
      <c r="D535" s="149"/>
      <c r="E535" s="149"/>
      <c r="F535" s="44" t="s">
        <v>333</v>
      </c>
      <c r="G535" s="111">
        <v>9780</v>
      </c>
      <c r="H535" s="111"/>
      <c r="I535" s="111" t="s">
        <v>35</v>
      </c>
      <c r="J535" s="104"/>
      <c r="K535" s="101">
        <v>53</v>
      </c>
      <c r="L535" s="103">
        <f t="shared" si="458"/>
        <v>0</v>
      </c>
      <c r="M535" s="103"/>
      <c r="N535" s="101"/>
      <c r="O535" s="102">
        <f t="shared" si="459"/>
        <v>0</v>
      </c>
      <c r="P535" s="47">
        <f t="shared" si="460"/>
        <v>0</v>
      </c>
    </row>
    <row r="536" spans="2:16" s="38" customFormat="1" ht="27.6" x14ac:dyDescent="0.3">
      <c r="B536" s="39" t="str">
        <f>IF(TRIM(G536)&lt;&gt;"",COUNTA($G$66:G536)&amp;"","")</f>
        <v>338</v>
      </c>
      <c r="C536" s="247"/>
      <c r="D536" s="149"/>
      <c r="E536" s="149"/>
      <c r="F536" s="44" t="s">
        <v>334</v>
      </c>
      <c r="G536" s="111">
        <v>17840</v>
      </c>
      <c r="H536" s="111"/>
      <c r="I536" s="111" t="s">
        <v>35</v>
      </c>
      <c r="J536" s="104"/>
      <c r="K536" s="101">
        <v>53</v>
      </c>
      <c r="L536" s="103">
        <f t="shared" si="458"/>
        <v>0</v>
      </c>
      <c r="M536" s="103"/>
      <c r="N536" s="101"/>
      <c r="O536" s="102">
        <f t="shared" si="459"/>
        <v>0</v>
      </c>
      <c r="P536" s="47">
        <f t="shared" si="460"/>
        <v>0</v>
      </c>
    </row>
    <row r="537" spans="2:16" s="38" customFormat="1" ht="27.6" x14ac:dyDescent="0.3">
      <c r="B537" s="39" t="str">
        <f>IF(TRIM(G537)&lt;&gt;"",COUNTA($G$66:G537)&amp;"","")</f>
        <v>339</v>
      </c>
      <c r="C537" s="247"/>
      <c r="D537" s="149"/>
      <c r="E537" s="149"/>
      <c r="F537" s="44" t="s">
        <v>335</v>
      </c>
      <c r="G537" s="111">
        <v>12610</v>
      </c>
      <c r="H537" s="111"/>
      <c r="I537" s="111" t="s">
        <v>35</v>
      </c>
      <c r="J537" s="104"/>
      <c r="K537" s="101">
        <v>53</v>
      </c>
      <c r="L537" s="103">
        <f t="shared" si="458"/>
        <v>0</v>
      </c>
      <c r="M537" s="103"/>
      <c r="N537" s="101"/>
      <c r="O537" s="102">
        <f t="shared" si="459"/>
        <v>0</v>
      </c>
      <c r="P537" s="47">
        <f t="shared" si="460"/>
        <v>0</v>
      </c>
    </row>
    <row r="538" spans="2:16" s="38" customFormat="1" x14ac:dyDescent="0.3">
      <c r="B538" s="39" t="str">
        <f>IF(TRIM(G538)&lt;&gt;"",COUNTA($G$66:G538)&amp;"","")</f>
        <v>340</v>
      </c>
      <c r="C538" s="247"/>
      <c r="D538" s="149"/>
      <c r="E538" s="149"/>
      <c r="F538" s="44" t="s">
        <v>336</v>
      </c>
      <c r="G538" s="111">
        <v>1275</v>
      </c>
      <c r="H538" s="111"/>
      <c r="I538" s="111" t="s">
        <v>35</v>
      </c>
      <c r="J538" s="104"/>
      <c r="K538" s="101">
        <v>53</v>
      </c>
      <c r="L538" s="103">
        <f t="shared" si="458"/>
        <v>0</v>
      </c>
      <c r="M538" s="103"/>
      <c r="N538" s="101"/>
      <c r="O538" s="102">
        <f t="shared" si="459"/>
        <v>0</v>
      </c>
      <c r="P538" s="47">
        <f t="shared" si="460"/>
        <v>0</v>
      </c>
    </row>
    <row r="539" spans="2:16" s="38" customFormat="1" x14ac:dyDescent="0.3">
      <c r="B539" s="39" t="str">
        <f>IF(TRIM(G539)&lt;&gt;"",COUNTA($G$66:G539)&amp;"","")</f>
        <v>341</v>
      </c>
      <c r="C539" s="247"/>
      <c r="D539" s="149"/>
      <c r="E539" s="149"/>
      <c r="F539" s="44" t="s">
        <v>331</v>
      </c>
      <c r="G539" s="111">
        <v>2291</v>
      </c>
      <c r="H539" s="111"/>
      <c r="I539" s="111" t="s">
        <v>35</v>
      </c>
      <c r="J539" s="104"/>
      <c r="K539" s="101">
        <v>53</v>
      </c>
      <c r="L539" s="103">
        <f t="shared" si="458"/>
        <v>0</v>
      </c>
      <c r="M539" s="103"/>
      <c r="N539" s="101"/>
      <c r="O539" s="102">
        <f t="shared" si="459"/>
        <v>0</v>
      </c>
      <c r="P539" s="47">
        <f t="shared" si="460"/>
        <v>0</v>
      </c>
    </row>
    <row r="540" spans="2:16" s="38" customFormat="1" x14ac:dyDescent="0.3">
      <c r="B540" s="39" t="str">
        <f>IF(TRIM(G540)&lt;&gt;"",COUNTA($G$66:G540)&amp;"","")</f>
        <v>342</v>
      </c>
      <c r="C540" s="246"/>
      <c r="D540" s="149"/>
      <c r="E540" s="149"/>
      <c r="F540" s="44" t="s">
        <v>337</v>
      </c>
      <c r="G540" s="111">
        <v>1229</v>
      </c>
      <c r="H540" s="111"/>
      <c r="I540" s="111" t="s">
        <v>35</v>
      </c>
      <c r="J540" s="104"/>
      <c r="K540" s="101">
        <v>53</v>
      </c>
      <c r="L540" s="103">
        <f t="shared" si="458"/>
        <v>0</v>
      </c>
      <c r="M540" s="103"/>
      <c r="N540" s="101"/>
      <c r="O540" s="102">
        <f t="shared" si="459"/>
        <v>0</v>
      </c>
      <c r="P540" s="47">
        <f t="shared" si="460"/>
        <v>0</v>
      </c>
    </row>
    <row r="541" spans="2:16" s="38" customFormat="1" ht="14.4" thickBot="1" x14ac:dyDescent="0.35">
      <c r="B541" s="39" t="str">
        <f>IF(TRIM(G541)&lt;&gt;"",COUNTA($G$66:G541)&amp;"","")</f>
        <v/>
      </c>
      <c r="C541" s="111"/>
      <c r="D541" s="111"/>
      <c r="E541" s="111"/>
      <c r="F541" s="17" t="s">
        <v>8</v>
      </c>
      <c r="G541" s="35"/>
      <c r="H541" s="26"/>
      <c r="I541" s="26"/>
      <c r="J541" s="37"/>
      <c r="K541" s="37"/>
      <c r="L541" s="19"/>
      <c r="M541" s="70"/>
      <c r="N541" s="37"/>
      <c r="O541" s="19"/>
      <c r="P541" s="48">
        <f>SUM(P466:P540)</f>
        <v>0</v>
      </c>
    </row>
    <row r="542" spans="2:16" s="38" customFormat="1" x14ac:dyDescent="0.3">
      <c r="B542" s="39" t="str">
        <f>IF(TRIM(G542)&lt;&gt;"",COUNTA($G$66:G542)&amp;"","")</f>
        <v/>
      </c>
      <c r="C542" s="111"/>
      <c r="D542" s="111"/>
      <c r="E542" s="111"/>
      <c r="F542" s="17"/>
      <c r="G542" s="126"/>
      <c r="H542" s="127"/>
      <c r="I542" s="127"/>
      <c r="J542" s="128"/>
      <c r="K542" s="128"/>
      <c r="L542" s="129"/>
      <c r="M542" s="130"/>
      <c r="N542" s="128"/>
      <c r="O542" s="129"/>
      <c r="P542" s="131"/>
    </row>
    <row r="543" spans="2:16" s="38" customFormat="1" x14ac:dyDescent="0.3">
      <c r="B543" s="39" t="str">
        <f>IF(TRIM(G543)&lt;&gt;"",COUNTA($G$66:G543)&amp;"","")</f>
        <v/>
      </c>
      <c r="C543" s="111"/>
      <c r="D543" s="111"/>
      <c r="E543" s="111"/>
      <c r="F543" s="17"/>
      <c r="G543" s="30"/>
      <c r="H543" s="4"/>
      <c r="I543" s="4"/>
      <c r="J543" s="6"/>
      <c r="K543" s="6"/>
      <c r="L543" s="132"/>
      <c r="M543" s="133"/>
      <c r="N543" s="6"/>
      <c r="O543" s="132"/>
      <c r="P543" s="134"/>
    </row>
    <row r="544" spans="2:16" s="38" customFormat="1" x14ac:dyDescent="0.3">
      <c r="B544" s="92" t="str">
        <f>IF(TRIM(G544)&lt;&gt;"",COUNTA($G$66:G544)&amp;"","")</f>
        <v/>
      </c>
      <c r="C544" s="91"/>
      <c r="D544" s="91"/>
      <c r="E544" s="89">
        <v>100000</v>
      </c>
      <c r="F544" s="3" t="s">
        <v>69</v>
      </c>
      <c r="G544" s="90"/>
      <c r="H544" s="91"/>
      <c r="I544" s="91"/>
      <c r="J544" s="91"/>
      <c r="K544" s="91"/>
      <c r="L544" s="91"/>
      <c r="M544" s="231"/>
      <c r="N544" s="91"/>
      <c r="O544" s="91"/>
      <c r="P544" s="232"/>
    </row>
    <row r="545" spans="2:16" s="38" customFormat="1" x14ac:dyDescent="0.3">
      <c r="B545" s="39" t="str">
        <f>IF(TRIM(G545)&lt;&gt;"",COUNTA($G$66:G545)&amp;"","")</f>
        <v>343</v>
      </c>
      <c r="C545" s="254" t="s">
        <v>178</v>
      </c>
      <c r="D545" s="254"/>
      <c r="E545" s="254"/>
      <c r="F545" s="44" t="s">
        <v>338</v>
      </c>
      <c r="G545" s="111">
        <v>1</v>
      </c>
      <c r="H545" s="111"/>
      <c r="I545" s="111" t="s">
        <v>34</v>
      </c>
      <c r="J545" s="118"/>
      <c r="K545" s="101">
        <v>53</v>
      </c>
      <c r="L545" s="102">
        <f t="shared" ref="L545" si="461">K545*J545</f>
        <v>0</v>
      </c>
      <c r="M545" s="125"/>
      <c r="N545" s="101"/>
      <c r="O545" s="102">
        <f t="shared" ref="O545" si="462">N545+M545+L545</f>
        <v>0</v>
      </c>
      <c r="P545" s="47">
        <f t="shared" ref="P545" si="463">O545*G545</f>
        <v>0</v>
      </c>
    </row>
    <row r="546" spans="2:16" s="38" customFormat="1" x14ac:dyDescent="0.3">
      <c r="B546" s="42" t="str">
        <f>IF(TRIM(G546)&lt;&gt;"",COUNTA($G$66:G546)&amp;"","")</f>
        <v>344</v>
      </c>
      <c r="C546" s="254"/>
      <c r="D546" s="254"/>
      <c r="E546" s="254"/>
      <c r="F546" s="44" t="s">
        <v>339</v>
      </c>
      <c r="G546" s="111">
        <v>3</v>
      </c>
      <c r="H546" s="111"/>
      <c r="I546" s="111" t="s">
        <v>34</v>
      </c>
      <c r="J546" s="118"/>
      <c r="K546" s="101">
        <v>53</v>
      </c>
      <c r="L546" s="102">
        <f t="shared" ref="L546" si="464">K546*J546</f>
        <v>0</v>
      </c>
      <c r="M546" s="125"/>
      <c r="N546" s="101"/>
      <c r="O546" s="102">
        <f t="shared" ref="O546" si="465">N546+M546+L546</f>
        <v>0</v>
      </c>
      <c r="P546" s="47">
        <f t="shared" ref="P546" si="466">O546*G546</f>
        <v>0</v>
      </c>
    </row>
    <row r="547" spans="2:16" s="38" customFormat="1" x14ac:dyDescent="0.3">
      <c r="B547" s="92" t="str">
        <f>IF(TRIM(G547)&lt;&gt;"",COUNTA($G$66:G547)&amp;"","")</f>
        <v/>
      </c>
      <c r="C547" s="91"/>
      <c r="D547" s="93"/>
      <c r="E547" s="89">
        <v>1011000</v>
      </c>
      <c r="F547" s="23" t="s">
        <v>258</v>
      </c>
      <c r="G547" s="90"/>
      <c r="H547" s="91"/>
      <c r="I547" s="91"/>
      <c r="J547" s="91"/>
      <c r="K547" s="91"/>
      <c r="L547" s="91"/>
      <c r="M547" s="231"/>
      <c r="N547" s="91"/>
      <c r="O547" s="91"/>
      <c r="P547" s="232"/>
    </row>
    <row r="548" spans="2:16" s="38" customFormat="1" x14ac:dyDescent="0.3">
      <c r="B548" s="39" t="str">
        <f>IF(TRIM(G548)&lt;&gt;"",COUNTA($G$66:G548)&amp;"","")</f>
        <v>345</v>
      </c>
      <c r="C548" s="111"/>
      <c r="D548" s="111"/>
      <c r="E548" s="111"/>
      <c r="F548" s="88" t="s">
        <v>340</v>
      </c>
      <c r="G548" s="30">
        <v>2765</v>
      </c>
      <c r="H548" s="4"/>
      <c r="I548" s="4" t="s">
        <v>78</v>
      </c>
      <c r="J548" s="104"/>
      <c r="K548" s="101">
        <v>53</v>
      </c>
      <c r="L548" s="102">
        <f t="shared" ref="L548" si="467">J548*K548</f>
        <v>0</v>
      </c>
      <c r="M548" s="103"/>
      <c r="N548" s="105"/>
      <c r="O548" s="102">
        <f t="shared" ref="O548" si="468">L548+M548+N548</f>
        <v>0</v>
      </c>
      <c r="P548" s="47">
        <f t="shared" ref="P548" si="469">G548*O548</f>
        <v>0</v>
      </c>
    </row>
    <row r="549" spans="2:16" s="38" customFormat="1" x14ac:dyDescent="0.3">
      <c r="B549" s="92" t="str">
        <f>IF(TRIM(G549)&lt;&gt;"",COUNTA($G$66:G549)&amp;"","")</f>
        <v/>
      </c>
      <c r="C549" s="91"/>
      <c r="D549" s="93"/>
      <c r="E549" s="89">
        <v>1014000</v>
      </c>
      <c r="F549" s="23" t="s">
        <v>341</v>
      </c>
      <c r="G549" s="90"/>
      <c r="H549" s="91"/>
      <c r="I549" s="91"/>
      <c r="J549" s="91"/>
      <c r="K549" s="91"/>
      <c r="L549" s="91"/>
      <c r="M549" s="231"/>
      <c r="N549" s="91"/>
      <c r="O549" s="91"/>
      <c r="P549" s="232"/>
    </row>
    <row r="550" spans="2:16" s="38" customFormat="1" x14ac:dyDescent="0.3">
      <c r="B550" s="39" t="str">
        <f>IF(TRIM(G550)&lt;&gt;"",COUNTA($G$66:G550)&amp;"","")</f>
        <v>346</v>
      </c>
      <c r="C550" s="254"/>
      <c r="D550" s="254"/>
      <c r="E550" s="254"/>
      <c r="F550" s="44" t="s">
        <v>342</v>
      </c>
      <c r="G550" s="111">
        <v>2</v>
      </c>
      <c r="H550" s="111"/>
      <c r="I550" s="111" t="s">
        <v>34</v>
      </c>
      <c r="J550" s="104"/>
      <c r="K550" s="101">
        <v>53</v>
      </c>
      <c r="L550" s="102">
        <f t="shared" ref="L550:L553" si="470">J550*K550</f>
        <v>0</v>
      </c>
      <c r="M550" s="103"/>
      <c r="N550" s="105"/>
      <c r="O550" s="102">
        <f t="shared" ref="O550:O553" si="471">L550+M550+N550</f>
        <v>0</v>
      </c>
      <c r="P550" s="47">
        <f t="shared" ref="P550" si="472">G550*O550</f>
        <v>0</v>
      </c>
    </row>
    <row r="551" spans="2:16" s="38" customFormat="1" x14ac:dyDescent="0.3">
      <c r="B551" s="39" t="str">
        <f>IF(TRIM(G551)&lt;&gt;"",COUNTA($G$66:G551)&amp;"","")</f>
        <v>347</v>
      </c>
      <c r="C551" s="254"/>
      <c r="D551" s="254"/>
      <c r="E551" s="254"/>
      <c r="F551" s="44" t="s">
        <v>343</v>
      </c>
      <c r="G551" s="111">
        <v>1</v>
      </c>
      <c r="H551" s="111"/>
      <c r="I551" s="111" t="s">
        <v>34</v>
      </c>
      <c r="J551" s="104"/>
      <c r="K551" s="101">
        <v>53</v>
      </c>
      <c r="L551" s="102">
        <f t="shared" si="470"/>
        <v>0</v>
      </c>
      <c r="M551" s="103"/>
      <c r="N551" s="105"/>
      <c r="O551" s="102">
        <f t="shared" si="471"/>
        <v>0</v>
      </c>
      <c r="P551" s="47"/>
    </row>
    <row r="552" spans="2:16" s="38" customFormat="1" x14ac:dyDescent="0.3">
      <c r="B552" s="39" t="str">
        <f>IF(TRIM(G552)&lt;&gt;"",COUNTA($G$66:G552)&amp;"","")</f>
        <v>348</v>
      </c>
      <c r="C552" s="254"/>
      <c r="D552" s="254"/>
      <c r="E552" s="254"/>
      <c r="F552" s="44" t="s">
        <v>344</v>
      </c>
      <c r="G552" s="111">
        <v>1</v>
      </c>
      <c r="H552" s="111"/>
      <c r="I552" s="111" t="s">
        <v>34</v>
      </c>
      <c r="J552" s="104"/>
      <c r="K552" s="101">
        <v>53</v>
      </c>
      <c r="L552" s="102">
        <f t="shared" si="470"/>
        <v>0</v>
      </c>
      <c r="M552" s="103"/>
      <c r="N552" s="105"/>
      <c r="O552" s="102">
        <f t="shared" si="471"/>
        <v>0</v>
      </c>
      <c r="P552" s="47"/>
    </row>
    <row r="553" spans="2:16" s="38" customFormat="1" x14ac:dyDescent="0.3">
      <c r="B553" s="39" t="str">
        <f>IF(TRIM(G553)&lt;&gt;"",COUNTA($G$66:G553)&amp;"","")</f>
        <v>349</v>
      </c>
      <c r="C553" s="254"/>
      <c r="D553" s="254"/>
      <c r="E553" s="254"/>
      <c r="F553" s="44" t="s">
        <v>345</v>
      </c>
      <c r="G553" s="111">
        <v>36</v>
      </c>
      <c r="H553" s="111"/>
      <c r="I553" s="111" t="s">
        <v>36</v>
      </c>
      <c r="J553" s="104"/>
      <c r="K553" s="101">
        <v>53</v>
      </c>
      <c r="L553" s="102">
        <f t="shared" si="470"/>
        <v>0</v>
      </c>
      <c r="M553" s="103"/>
      <c r="N553" s="105"/>
      <c r="O553" s="102">
        <f t="shared" si="471"/>
        <v>0</v>
      </c>
      <c r="P553" s="47"/>
    </row>
    <row r="554" spans="2:16" s="38" customFormat="1" x14ac:dyDescent="0.3">
      <c r="B554" s="39" t="str">
        <f>IF(TRIM(G554)&lt;&gt;"",COUNTA($G$66:G554)&amp;"","")</f>
        <v>350</v>
      </c>
      <c r="C554" s="254"/>
      <c r="D554" s="254"/>
      <c r="E554" s="254"/>
      <c r="F554" s="44" t="s">
        <v>346</v>
      </c>
      <c r="G554" s="111">
        <v>1</v>
      </c>
      <c r="H554" s="111"/>
      <c r="I554" s="111" t="s">
        <v>5</v>
      </c>
      <c r="J554" s="104"/>
      <c r="K554" s="102"/>
      <c r="L554" s="102"/>
      <c r="M554" s="103"/>
      <c r="N554" s="105"/>
      <c r="O554" s="102"/>
      <c r="P554" s="47"/>
    </row>
    <row r="555" spans="2:16" s="38" customFormat="1" x14ac:dyDescent="0.3">
      <c r="B555" s="92" t="str">
        <f>IF(TRIM(G555)&lt;&gt;"",COUNTA($G$66:G555)&amp;"","")</f>
        <v/>
      </c>
      <c r="C555" s="91"/>
      <c r="D555" s="93"/>
      <c r="E555" s="89">
        <v>10140010</v>
      </c>
      <c r="F555" s="23" t="s">
        <v>347</v>
      </c>
      <c r="G555" s="90"/>
      <c r="H555" s="91"/>
      <c r="I555" s="91"/>
      <c r="J555" s="91"/>
      <c r="K555" s="91"/>
      <c r="L555" s="91"/>
      <c r="M555" s="231"/>
      <c r="N555" s="91"/>
      <c r="O555" s="91"/>
      <c r="P555" s="232"/>
    </row>
    <row r="556" spans="2:16" s="38" customFormat="1" x14ac:dyDescent="0.3">
      <c r="B556" s="39" t="str">
        <f>IF(TRIM(G556)&lt;&gt;"",COUNTA($G$66:G556)&amp;"","")</f>
        <v>351</v>
      </c>
      <c r="C556" s="111"/>
      <c r="D556" s="111"/>
      <c r="E556" s="111"/>
      <c r="F556" s="44" t="s">
        <v>347</v>
      </c>
      <c r="G556" s="111">
        <v>1</v>
      </c>
      <c r="H556" s="111"/>
      <c r="I556" s="111" t="s">
        <v>5</v>
      </c>
      <c r="J556" s="104"/>
      <c r="K556" s="102"/>
      <c r="L556" s="102"/>
      <c r="M556" s="103"/>
      <c r="N556" s="105"/>
      <c r="O556" s="102"/>
      <c r="P556" s="47"/>
    </row>
    <row r="557" spans="2:16" s="38" customFormat="1" x14ac:dyDescent="0.3">
      <c r="B557" s="92" t="str">
        <f>IF(TRIM(G557)&lt;&gt;"",COUNTA($G$66:G557)&amp;"","")</f>
        <v/>
      </c>
      <c r="C557" s="91"/>
      <c r="D557" s="93"/>
      <c r="E557" s="89">
        <v>108100</v>
      </c>
      <c r="F557" s="23" t="s">
        <v>70</v>
      </c>
      <c r="G557" s="90"/>
      <c r="H557" s="91"/>
      <c r="I557" s="91"/>
      <c r="J557" s="91"/>
      <c r="K557" s="91"/>
      <c r="L557" s="91"/>
      <c r="M557" s="231"/>
      <c r="N557" s="91"/>
      <c r="O557" s="91"/>
      <c r="P557" s="232"/>
    </row>
    <row r="558" spans="2:16" s="38" customFormat="1" x14ac:dyDescent="0.3">
      <c r="B558" s="39" t="str">
        <f>IF(TRIM(G558)&lt;&gt;"",COUNTA($G$66:G558)&amp;"","")</f>
        <v>352</v>
      </c>
      <c r="C558" s="245"/>
      <c r="D558" s="245"/>
      <c r="E558" s="245"/>
      <c r="F558" s="44" t="s">
        <v>348</v>
      </c>
      <c r="G558" s="111">
        <v>2</v>
      </c>
      <c r="H558" s="111"/>
      <c r="I558" s="111" t="s">
        <v>34</v>
      </c>
      <c r="J558" s="104"/>
      <c r="K558" s="101">
        <v>53</v>
      </c>
      <c r="L558" s="102">
        <f t="shared" ref="L558:L569" si="473">J558*K558</f>
        <v>0</v>
      </c>
      <c r="M558" s="103"/>
      <c r="N558" s="105"/>
      <c r="O558" s="102">
        <f t="shared" ref="O558:O569" si="474">L558+M558+N558</f>
        <v>0</v>
      </c>
      <c r="P558" s="47"/>
    </row>
    <row r="559" spans="2:16" s="38" customFormat="1" x14ac:dyDescent="0.3">
      <c r="B559" s="39" t="str">
        <f>IF(TRIM(G559)&lt;&gt;"",COUNTA($G$66:G559)&amp;"","")</f>
        <v>353</v>
      </c>
      <c r="C559" s="247"/>
      <c r="D559" s="247"/>
      <c r="E559" s="247"/>
      <c r="F559" s="44" t="s">
        <v>349</v>
      </c>
      <c r="G559" s="111">
        <v>308</v>
      </c>
      <c r="H559" s="111"/>
      <c r="I559" s="111" t="s">
        <v>34</v>
      </c>
      <c r="J559" s="104"/>
      <c r="K559" s="101">
        <v>53</v>
      </c>
      <c r="L559" s="102">
        <f t="shared" si="473"/>
        <v>0</v>
      </c>
      <c r="M559" s="103"/>
      <c r="N559" s="105"/>
      <c r="O559" s="102">
        <f t="shared" si="474"/>
        <v>0</v>
      </c>
      <c r="P559" s="47"/>
    </row>
    <row r="560" spans="2:16" s="38" customFormat="1" ht="27.6" x14ac:dyDescent="0.3">
      <c r="B560" s="39" t="str">
        <f>IF(TRIM(G560)&lt;&gt;"",COUNTA($G$66:G560)&amp;"","")</f>
        <v>354</v>
      </c>
      <c r="C560" s="247"/>
      <c r="D560" s="247"/>
      <c r="E560" s="247"/>
      <c r="F560" s="44" t="s">
        <v>350</v>
      </c>
      <c r="G560" s="111">
        <v>308</v>
      </c>
      <c r="H560" s="111"/>
      <c r="I560" s="111" t="s">
        <v>34</v>
      </c>
      <c r="J560" s="104"/>
      <c r="K560" s="101">
        <v>53</v>
      </c>
      <c r="L560" s="102">
        <f t="shared" si="473"/>
        <v>0</v>
      </c>
      <c r="M560" s="103"/>
      <c r="N560" s="105"/>
      <c r="O560" s="102">
        <f t="shared" si="474"/>
        <v>0</v>
      </c>
      <c r="P560" s="47"/>
    </row>
    <row r="561" spans="2:16" s="38" customFormat="1" x14ac:dyDescent="0.3">
      <c r="B561" s="39" t="str">
        <f>IF(TRIM(G561)&lt;&gt;"",COUNTA($G$66:G561)&amp;"","")</f>
        <v>355</v>
      </c>
      <c r="C561" s="247"/>
      <c r="D561" s="247"/>
      <c r="E561" s="247"/>
      <c r="F561" s="44" t="s">
        <v>351</v>
      </c>
      <c r="G561" s="111">
        <v>308</v>
      </c>
      <c r="H561" s="111"/>
      <c r="I561" s="111" t="s">
        <v>34</v>
      </c>
      <c r="J561" s="104"/>
      <c r="K561" s="101">
        <v>53</v>
      </c>
      <c r="L561" s="102">
        <f t="shared" si="473"/>
        <v>0</v>
      </c>
      <c r="M561" s="103"/>
      <c r="N561" s="105"/>
      <c r="O561" s="102">
        <f t="shared" si="474"/>
        <v>0</v>
      </c>
      <c r="P561" s="47"/>
    </row>
    <row r="562" spans="2:16" s="38" customFormat="1" x14ac:dyDescent="0.3">
      <c r="B562" s="39" t="str">
        <f>IF(TRIM(G562)&lt;&gt;"",COUNTA($G$66:G562)&amp;"","")</f>
        <v>356</v>
      </c>
      <c r="C562" s="247"/>
      <c r="D562" s="247"/>
      <c r="E562" s="247"/>
      <c r="F562" s="44" t="s">
        <v>352</v>
      </c>
      <c r="G562" s="111">
        <v>308</v>
      </c>
      <c r="H562" s="111"/>
      <c r="I562" s="111" t="s">
        <v>34</v>
      </c>
      <c r="J562" s="104"/>
      <c r="K562" s="101">
        <v>53</v>
      </c>
      <c r="L562" s="102">
        <f t="shared" si="473"/>
        <v>0</v>
      </c>
      <c r="M562" s="103"/>
      <c r="N562" s="105"/>
      <c r="O562" s="102">
        <f t="shared" si="474"/>
        <v>0</v>
      </c>
      <c r="P562" s="47">
        <f t="shared" ref="P562:P569" si="475">G562*O562</f>
        <v>0</v>
      </c>
    </row>
    <row r="563" spans="2:16" s="38" customFormat="1" x14ac:dyDescent="0.3">
      <c r="B563" s="39" t="str">
        <f>IF(TRIM(G563)&lt;&gt;"",COUNTA($G$66:G563)&amp;"","")</f>
        <v>357</v>
      </c>
      <c r="C563" s="247"/>
      <c r="D563" s="247"/>
      <c r="E563" s="247"/>
      <c r="F563" s="44" t="s">
        <v>353</v>
      </c>
      <c r="G563" s="111">
        <v>308</v>
      </c>
      <c r="H563" s="111"/>
      <c r="I563" s="111" t="s">
        <v>34</v>
      </c>
      <c r="J563" s="104"/>
      <c r="K563" s="101">
        <v>53</v>
      </c>
      <c r="L563" s="102">
        <f t="shared" si="473"/>
        <v>0</v>
      </c>
      <c r="M563" s="103"/>
      <c r="N563" s="105"/>
      <c r="O563" s="102">
        <f t="shared" si="474"/>
        <v>0</v>
      </c>
      <c r="P563" s="47">
        <f t="shared" si="475"/>
        <v>0</v>
      </c>
    </row>
    <row r="564" spans="2:16" s="38" customFormat="1" x14ac:dyDescent="0.3">
      <c r="B564" s="39" t="str">
        <f>IF(TRIM(G564)&lt;&gt;"",COUNTA($G$66:G564)&amp;"","")</f>
        <v>358</v>
      </c>
      <c r="C564" s="247"/>
      <c r="D564" s="247"/>
      <c r="E564" s="247"/>
      <c r="F564" s="44" t="s">
        <v>354</v>
      </c>
      <c r="G564" s="111">
        <v>308</v>
      </c>
      <c r="H564" s="111"/>
      <c r="I564" s="111" t="s">
        <v>34</v>
      </c>
      <c r="J564" s="104"/>
      <c r="K564" s="101">
        <v>53</v>
      </c>
      <c r="L564" s="102">
        <f t="shared" si="473"/>
        <v>0</v>
      </c>
      <c r="M564" s="103"/>
      <c r="N564" s="105"/>
      <c r="O564" s="102">
        <f t="shared" si="474"/>
        <v>0</v>
      </c>
      <c r="P564" s="47">
        <f t="shared" si="475"/>
        <v>0</v>
      </c>
    </row>
    <row r="565" spans="2:16" s="38" customFormat="1" x14ac:dyDescent="0.3">
      <c r="B565" s="39" t="str">
        <f>IF(TRIM(G565)&lt;&gt;"",COUNTA($G$66:G565)&amp;"","")</f>
        <v>359</v>
      </c>
      <c r="C565" s="247"/>
      <c r="D565" s="247"/>
      <c r="E565" s="247"/>
      <c r="F565" s="44" t="s">
        <v>355</v>
      </c>
      <c r="G565" s="111">
        <v>308</v>
      </c>
      <c r="H565" s="111"/>
      <c r="I565" s="111" t="s">
        <v>34</v>
      </c>
      <c r="J565" s="104"/>
      <c r="K565" s="101">
        <v>53</v>
      </c>
      <c r="L565" s="102">
        <f>J565*K565</f>
        <v>0</v>
      </c>
      <c r="M565" s="103"/>
      <c r="N565" s="105"/>
      <c r="O565" s="102">
        <f>L565+M565+N565</f>
        <v>0</v>
      </c>
      <c r="P565" s="47">
        <f>G565*O565</f>
        <v>0</v>
      </c>
    </row>
    <row r="566" spans="2:16" s="38" customFormat="1" x14ac:dyDescent="0.3">
      <c r="B566" s="39" t="str">
        <f>IF(TRIM(G566)&lt;&gt;"",COUNTA($G$66:G566)&amp;"","")</f>
        <v>360</v>
      </c>
      <c r="C566" s="247"/>
      <c r="D566" s="247"/>
      <c r="E566" s="247"/>
      <c r="F566" s="44" t="s">
        <v>356</v>
      </c>
      <c r="G566" s="111">
        <v>565</v>
      </c>
      <c r="H566" s="111"/>
      <c r="I566" s="111" t="s">
        <v>34</v>
      </c>
      <c r="J566" s="104"/>
      <c r="K566" s="101">
        <v>53</v>
      </c>
      <c r="L566" s="102">
        <f>J566*K566</f>
        <v>0</v>
      </c>
      <c r="M566" s="103"/>
      <c r="N566" s="105"/>
      <c r="O566" s="102">
        <f>L566+M566+N566</f>
        <v>0</v>
      </c>
      <c r="P566" s="47">
        <f>G566*O566</f>
        <v>0</v>
      </c>
    </row>
    <row r="567" spans="2:16" s="38" customFormat="1" x14ac:dyDescent="0.3">
      <c r="B567" s="39" t="str">
        <f>IF(TRIM(G567)&lt;&gt;"",COUNTA($G$66:G567)&amp;"","")</f>
        <v>361</v>
      </c>
      <c r="C567" s="247"/>
      <c r="D567" s="247"/>
      <c r="E567" s="247"/>
      <c r="F567" s="44" t="s">
        <v>357</v>
      </c>
      <c r="G567" s="111">
        <v>308</v>
      </c>
      <c r="H567" s="111"/>
      <c r="I567" s="111" t="s">
        <v>34</v>
      </c>
      <c r="J567" s="104"/>
      <c r="K567" s="101">
        <v>53</v>
      </c>
      <c r="L567" s="102">
        <f t="shared" ref="L567:L568" si="476">J567*K567</f>
        <v>0</v>
      </c>
      <c r="M567" s="103"/>
      <c r="N567" s="105"/>
      <c r="O567" s="102">
        <f t="shared" ref="O567:O568" si="477">L567+M567+N567</f>
        <v>0</v>
      </c>
      <c r="P567" s="47">
        <f t="shared" ref="P567:P568" si="478">G567*O567</f>
        <v>0</v>
      </c>
    </row>
    <row r="568" spans="2:16" s="38" customFormat="1" x14ac:dyDescent="0.3">
      <c r="B568" s="39" t="str">
        <f>IF(TRIM(G568)&lt;&gt;"",COUNTA($G$66:G568)&amp;"","")</f>
        <v>362</v>
      </c>
      <c r="C568" s="247"/>
      <c r="D568" s="247"/>
      <c r="E568" s="247"/>
      <c r="F568" s="44" t="s">
        <v>358</v>
      </c>
      <c r="G568" s="111">
        <v>304</v>
      </c>
      <c r="H568" s="111"/>
      <c r="I568" s="111" t="s">
        <v>34</v>
      </c>
      <c r="J568" s="104"/>
      <c r="K568" s="101">
        <v>53</v>
      </c>
      <c r="L568" s="102">
        <f t="shared" si="476"/>
        <v>0</v>
      </c>
      <c r="M568" s="103"/>
      <c r="N568" s="105"/>
      <c r="O568" s="102">
        <f t="shared" si="477"/>
        <v>0</v>
      </c>
      <c r="P568" s="47">
        <f t="shared" si="478"/>
        <v>0</v>
      </c>
    </row>
    <row r="569" spans="2:16" s="38" customFormat="1" x14ac:dyDescent="0.3">
      <c r="B569" s="39" t="str">
        <f>IF(TRIM(G569)&lt;&gt;"",COUNTA($G$66:G569)&amp;"","")</f>
        <v>363</v>
      </c>
      <c r="C569" s="247"/>
      <c r="D569" s="247"/>
      <c r="E569" s="247"/>
      <c r="F569" s="44" t="s">
        <v>359</v>
      </c>
      <c r="G569" s="111">
        <v>4</v>
      </c>
      <c r="H569" s="111"/>
      <c r="I569" s="111" t="s">
        <v>34</v>
      </c>
      <c r="J569" s="104"/>
      <c r="K569" s="101">
        <v>53</v>
      </c>
      <c r="L569" s="102">
        <f t="shared" si="473"/>
        <v>0</v>
      </c>
      <c r="M569" s="103"/>
      <c r="N569" s="105"/>
      <c r="O569" s="102">
        <f t="shared" si="474"/>
        <v>0</v>
      </c>
      <c r="P569" s="47">
        <f t="shared" si="475"/>
        <v>0</v>
      </c>
    </row>
    <row r="570" spans="2:16" s="38" customFormat="1" x14ac:dyDescent="0.3">
      <c r="B570" s="172" t="str">
        <f>IF(TRIM(G570)&lt;&gt;"",COUNTA($G$66:G570)&amp;"","")</f>
        <v/>
      </c>
      <c r="C570" s="91"/>
      <c r="D570" s="173"/>
      <c r="E570" s="174">
        <v>108300</v>
      </c>
      <c r="F570" s="23" t="s">
        <v>360</v>
      </c>
      <c r="G570" s="90"/>
      <c r="H570" s="91"/>
      <c r="I570" s="91"/>
      <c r="J570" s="91"/>
      <c r="K570" s="91"/>
      <c r="L570" s="91"/>
      <c r="M570" s="231"/>
      <c r="N570" s="91"/>
      <c r="O570" s="91"/>
      <c r="P570" s="232"/>
    </row>
    <row r="571" spans="2:16" s="38" customFormat="1" x14ac:dyDescent="0.3">
      <c r="B571" s="175" t="str">
        <f>IF(TRIM(G571)&lt;&gt;"",COUNTA($G$66:G571)&amp;"","")</f>
        <v>364</v>
      </c>
      <c r="C571" s="245"/>
      <c r="D571" s="245"/>
      <c r="E571" s="245"/>
      <c r="F571" s="44" t="s">
        <v>361</v>
      </c>
      <c r="G571" s="111">
        <v>4</v>
      </c>
      <c r="H571" s="111"/>
      <c r="I571" s="111" t="s">
        <v>34</v>
      </c>
      <c r="J571" s="104"/>
      <c r="K571" s="101">
        <v>53</v>
      </c>
      <c r="L571" s="102">
        <f>J571*K571</f>
        <v>0</v>
      </c>
      <c r="M571" s="103"/>
      <c r="N571" s="105"/>
      <c r="O571" s="102">
        <f>L571+M571+N571</f>
        <v>0</v>
      </c>
      <c r="P571" s="47"/>
    </row>
    <row r="572" spans="2:16" s="38" customFormat="1" x14ac:dyDescent="0.3">
      <c r="B572" s="39" t="str">
        <f>IF(TRIM(G572)&lt;&gt;"",COUNTA($G$66:G572)&amp;"","")</f>
        <v>365</v>
      </c>
      <c r="C572" s="247"/>
      <c r="D572" s="247"/>
      <c r="E572" s="247"/>
      <c r="F572" s="44" t="s">
        <v>362</v>
      </c>
      <c r="G572" s="111">
        <v>4</v>
      </c>
      <c r="H572" s="111"/>
      <c r="I572" s="111" t="s">
        <v>34</v>
      </c>
      <c r="J572" s="104"/>
      <c r="K572" s="101">
        <v>53</v>
      </c>
      <c r="L572" s="102">
        <f>J572*K572</f>
        <v>0</v>
      </c>
      <c r="M572" s="103"/>
      <c r="N572" s="105"/>
      <c r="O572" s="102">
        <f>L572+M572+N572</f>
        <v>0</v>
      </c>
      <c r="P572" s="47"/>
    </row>
    <row r="573" spans="2:16" s="38" customFormat="1" x14ac:dyDescent="0.3">
      <c r="B573" s="39" t="str">
        <f>IF(TRIM(G573)&lt;&gt;"",COUNTA($G$66:G573)&amp;"","")</f>
        <v>366</v>
      </c>
      <c r="C573" s="246"/>
      <c r="D573" s="246"/>
      <c r="E573" s="246"/>
      <c r="F573" s="44" t="s">
        <v>363</v>
      </c>
      <c r="G573" s="111">
        <v>2</v>
      </c>
      <c r="H573" s="111"/>
      <c r="I573" s="111" t="s">
        <v>34</v>
      </c>
      <c r="J573" s="104"/>
      <c r="K573" s="101">
        <v>53</v>
      </c>
      <c r="L573" s="102">
        <f>J573*K573</f>
        <v>0</v>
      </c>
      <c r="M573" s="103"/>
      <c r="N573" s="105"/>
      <c r="O573" s="102">
        <f>L573+M573+N573</f>
        <v>0</v>
      </c>
      <c r="P573" s="47"/>
    </row>
    <row r="574" spans="2:16" s="38" customFormat="1" ht="14.4" thickBot="1" x14ac:dyDescent="0.35">
      <c r="B574" s="39" t="str">
        <f>IF(TRIM(G574)&lt;&gt;"",COUNTA($G$66:G574)&amp;"","")</f>
        <v/>
      </c>
      <c r="C574" s="111"/>
      <c r="D574" s="111"/>
      <c r="E574" s="111"/>
      <c r="F574" s="17" t="s">
        <v>8</v>
      </c>
      <c r="G574" s="35"/>
      <c r="H574" s="26"/>
      <c r="I574" s="26"/>
      <c r="J574" s="37"/>
      <c r="K574" s="37"/>
      <c r="L574" s="19"/>
      <c r="M574" s="70"/>
      <c r="N574" s="37"/>
      <c r="O574" s="19"/>
      <c r="P574" s="48"/>
    </row>
    <row r="575" spans="2:16" s="24" customFormat="1" x14ac:dyDescent="0.3">
      <c r="B575" s="39" t="str">
        <f>IF(TRIM(G575)&lt;&gt;"",COUNTA($G$66:G575)&amp;"","")</f>
        <v/>
      </c>
      <c r="C575" s="111"/>
      <c r="D575" s="111"/>
      <c r="E575" s="111"/>
      <c r="F575" s="17"/>
      <c r="G575" s="138"/>
      <c r="H575" s="139"/>
      <c r="I575" s="139"/>
      <c r="J575" s="140"/>
      <c r="K575" s="140"/>
      <c r="L575" s="141"/>
      <c r="M575" s="142"/>
      <c r="N575" s="140"/>
      <c r="O575" s="141"/>
      <c r="P575" s="143"/>
    </row>
    <row r="576" spans="2:16" s="38" customFormat="1" x14ac:dyDescent="0.3">
      <c r="B576" s="39" t="str">
        <f>IF(TRIM(G576)&lt;&gt;"",COUNTA($G$66:G576)&amp;"","")</f>
        <v/>
      </c>
      <c r="C576" s="111"/>
      <c r="D576" s="111"/>
      <c r="E576" s="111"/>
      <c r="F576" s="17"/>
      <c r="G576" s="30"/>
      <c r="H576" s="4"/>
      <c r="I576" s="4"/>
      <c r="J576" s="4"/>
      <c r="K576" s="4"/>
      <c r="L576" s="144"/>
      <c r="M576" s="133"/>
      <c r="N576" s="4"/>
      <c r="O576" s="144"/>
      <c r="P576" s="134"/>
    </row>
    <row r="577" spans="2:16" s="38" customFormat="1" x14ac:dyDescent="0.3">
      <c r="B577" s="92" t="str">
        <f>IF(TRIM(G577)&lt;&gt;"",COUNTA($G$66:G577)&amp;"","")</f>
        <v/>
      </c>
      <c r="C577" s="91"/>
      <c r="D577" s="91"/>
      <c r="E577" s="89">
        <v>110000</v>
      </c>
      <c r="F577" s="3" t="s">
        <v>71</v>
      </c>
      <c r="G577" s="90"/>
      <c r="H577" s="91"/>
      <c r="I577" s="91"/>
      <c r="J577" s="91"/>
      <c r="K577" s="91"/>
      <c r="L577" s="91"/>
      <c r="M577" s="231"/>
      <c r="N577" s="91"/>
      <c r="O577" s="91"/>
      <c r="P577" s="232"/>
    </row>
    <row r="578" spans="2:16" s="24" customFormat="1" x14ac:dyDescent="0.3">
      <c r="B578" s="39" t="str">
        <f>IF(TRIM(G578)&lt;&gt;"",COUNTA($G$66:G578)&amp;"","")</f>
        <v>367</v>
      </c>
      <c r="C578" s="247"/>
      <c r="D578" s="247"/>
      <c r="E578" s="247"/>
      <c r="F578" s="44" t="s">
        <v>365</v>
      </c>
      <c r="G578" s="111">
        <v>305</v>
      </c>
      <c r="H578" s="111"/>
      <c r="I578" s="111" t="s">
        <v>34</v>
      </c>
      <c r="J578" s="136"/>
      <c r="K578" s="137">
        <v>60</v>
      </c>
      <c r="L578" s="103">
        <f t="shared" ref="L578:L580" si="479">K578*J578</f>
        <v>0</v>
      </c>
      <c r="M578" s="103"/>
      <c r="N578" s="137"/>
      <c r="O578" s="102">
        <f t="shared" ref="O578" si="480">(N578+M578+L578)</f>
        <v>0</v>
      </c>
      <c r="P578" s="47"/>
    </row>
    <row r="579" spans="2:16" s="24" customFormat="1" x14ac:dyDescent="0.3">
      <c r="B579" s="39" t="str">
        <f>IF(TRIM(G579)&lt;&gt;"",COUNTA($G$66:G579)&amp;"","")</f>
        <v>368</v>
      </c>
      <c r="C579" s="247"/>
      <c r="D579" s="247"/>
      <c r="E579" s="247"/>
      <c r="F579" s="44" t="s">
        <v>366</v>
      </c>
      <c r="G579" s="111">
        <v>305</v>
      </c>
      <c r="H579" s="111"/>
      <c r="I579" s="111" t="s">
        <v>34</v>
      </c>
      <c r="J579" s="136"/>
      <c r="K579" s="137">
        <v>60</v>
      </c>
      <c r="L579" s="103">
        <f t="shared" si="479"/>
        <v>0</v>
      </c>
      <c r="M579" s="103"/>
      <c r="N579" s="137"/>
      <c r="O579" s="102">
        <v>1050</v>
      </c>
      <c r="P579" s="47"/>
    </row>
    <row r="580" spans="2:16" s="24" customFormat="1" x14ac:dyDescent="0.3">
      <c r="B580" s="39" t="str">
        <f>IF(TRIM(G580)&lt;&gt;"",COUNTA($G$66:G580)&amp;"","")</f>
        <v>369</v>
      </c>
      <c r="C580" s="247"/>
      <c r="D580" s="247"/>
      <c r="E580" s="247"/>
      <c r="F580" s="44" t="s">
        <v>72</v>
      </c>
      <c r="G580" s="111">
        <v>307</v>
      </c>
      <c r="H580" s="111"/>
      <c r="I580" s="111" t="s">
        <v>34</v>
      </c>
      <c r="J580" s="136"/>
      <c r="K580" s="137">
        <v>60</v>
      </c>
      <c r="L580" s="103">
        <f t="shared" si="479"/>
        <v>0</v>
      </c>
      <c r="M580" s="103"/>
      <c r="N580" s="137"/>
      <c r="O580" s="102">
        <v>1200</v>
      </c>
      <c r="P580" s="47"/>
    </row>
    <row r="581" spans="2:16" s="38" customFormat="1" ht="14.4" thickBot="1" x14ac:dyDescent="0.35">
      <c r="B581" s="42" t="str">
        <f>IF(TRIM(G581)&lt;&gt;"",COUNTA($G$66:G581)&amp;"","")</f>
        <v/>
      </c>
      <c r="C581" s="111"/>
      <c r="D581" s="111"/>
      <c r="E581" s="111"/>
      <c r="F581" s="17" t="s">
        <v>8</v>
      </c>
      <c r="G581" s="35"/>
      <c r="H581" s="26"/>
      <c r="I581" s="26"/>
      <c r="J581" s="37"/>
      <c r="K581" s="37"/>
      <c r="L581" s="19"/>
      <c r="M581" s="70"/>
      <c r="N581" s="37"/>
      <c r="O581" s="19"/>
      <c r="P581" s="48"/>
    </row>
    <row r="582" spans="2:16" s="24" customFormat="1" x14ac:dyDescent="0.3">
      <c r="B582" s="42" t="str">
        <f>IF(TRIM(G582)&lt;&gt;"",COUNTA($G$66:G582)&amp;"","")</f>
        <v/>
      </c>
      <c r="C582" s="111"/>
      <c r="D582" s="111"/>
      <c r="E582" s="111"/>
      <c r="F582" s="17"/>
      <c r="G582" s="138"/>
      <c r="H582" s="139"/>
      <c r="I582" s="139"/>
      <c r="J582" s="140"/>
      <c r="K582" s="140"/>
      <c r="L582" s="141"/>
      <c r="M582" s="142"/>
      <c r="N582" s="140"/>
      <c r="O582" s="141"/>
      <c r="P582" s="143"/>
    </row>
    <row r="583" spans="2:16" s="38" customFormat="1" x14ac:dyDescent="0.3">
      <c r="B583" s="42" t="str">
        <f>IF(TRIM(G583)&lt;&gt;"",COUNTA($G$66:G583)&amp;"","")</f>
        <v/>
      </c>
      <c r="C583" s="111"/>
      <c r="D583" s="111"/>
      <c r="E583" s="111"/>
      <c r="F583" s="17"/>
      <c r="G583" s="30"/>
      <c r="H583" s="4"/>
      <c r="I583" s="4"/>
      <c r="J583" s="4"/>
      <c r="K583" s="4"/>
      <c r="L583" s="144"/>
      <c r="M583" s="133"/>
      <c r="N583" s="4"/>
      <c r="O583" s="144"/>
      <c r="P583" s="134"/>
    </row>
    <row r="584" spans="2:16" s="38" customFormat="1" x14ac:dyDescent="0.3">
      <c r="B584" s="92" t="str">
        <f>IF(TRIM(G584)&lt;&gt;"",COUNTA($G$66:G584)&amp;"","")</f>
        <v/>
      </c>
      <c r="C584" s="91"/>
      <c r="D584" s="91"/>
      <c r="E584" s="89">
        <v>120000</v>
      </c>
      <c r="F584" s="3" t="s">
        <v>73</v>
      </c>
      <c r="G584" s="90"/>
      <c r="H584" s="91"/>
      <c r="I584" s="91"/>
      <c r="J584" s="91"/>
      <c r="K584" s="91"/>
      <c r="L584" s="91"/>
      <c r="M584" s="231"/>
      <c r="N584" s="91"/>
      <c r="O584" s="91"/>
      <c r="P584" s="232"/>
    </row>
    <row r="585" spans="2:16" s="24" customFormat="1" x14ac:dyDescent="0.3">
      <c r="B585" s="39" t="str">
        <f>IF(TRIM(G585)&lt;&gt;"",COUNTA($G$66:G585)&amp;"","")</f>
        <v>370</v>
      </c>
      <c r="C585" s="245" t="s">
        <v>367</v>
      </c>
      <c r="D585" s="245"/>
      <c r="E585" s="245"/>
      <c r="F585" s="44" t="s">
        <v>368</v>
      </c>
      <c r="G585" s="111">
        <v>12</v>
      </c>
      <c r="H585" s="111"/>
      <c r="I585" s="111" t="s">
        <v>34</v>
      </c>
      <c r="J585" s="136"/>
      <c r="K585" s="101">
        <v>53</v>
      </c>
      <c r="L585" s="103">
        <f t="shared" ref="L585:L616" si="481">K585*J585</f>
        <v>0</v>
      </c>
      <c r="M585" s="103"/>
      <c r="N585" s="137"/>
      <c r="O585" s="102">
        <f t="shared" ref="O585:O616" si="482">(N585+M585+L585)</f>
        <v>0</v>
      </c>
      <c r="P585" s="47">
        <f t="shared" ref="P585:P616" si="483">O585*G585</f>
        <v>0</v>
      </c>
    </row>
    <row r="586" spans="2:16" s="24" customFormat="1" x14ac:dyDescent="0.3">
      <c r="B586" s="39" t="str">
        <f>IF(TRIM(G586)&lt;&gt;"",COUNTA($G$66:G586)&amp;"","")</f>
        <v>371</v>
      </c>
      <c r="C586" s="247"/>
      <c r="D586" s="247"/>
      <c r="E586" s="247"/>
      <c r="F586" s="44" t="s">
        <v>369</v>
      </c>
      <c r="G586" s="111">
        <v>4</v>
      </c>
      <c r="H586" s="111"/>
      <c r="I586" s="111" t="s">
        <v>34</v>
      </c>
      <c r="J586" s="136"/>
      <c r="K586" s="101">
        <v>53</v>
      </c>
      <c r="L586" s="103">
        <f t="shared" si="481"/>
        <v>0</v>
      </c>
      <c r="M586" s="103"/>
      <c r="N586" s="137"/>
      <c r="O586" s="102">
        <f t="shared" si="482"/>
        <v>0</v>
      </c>
      <c r="P586" s="47">
        <f t="shared" si="483"/>
        <v>0</v>
      </c>
    </row>
    <row r="587" spans="2:16" s="24" customFormat="1" x14ac:dyDescent="0.3">
      <c r="B587" s="39" t="str">
        <f>IF(TRIM(G587)&lt;&gt;"",COUNTA($G$66:G587)&amp;"","")</f>
        <v>372</v>
      </c>
      <c r="C587" s="247"/>
      <c r="D587" s="247"/>
      <c r="E587" s="247"/>
      <c r="F587" s="44" t="s">
        <v>370</v>
      </c>
      <c r="G587" s="111">
        <v>21</v>
      </c>
      <c r="H587" s="111"/>
      <c r="I587" s="111" t="s">
        <v>34</v>
      </c>
      <c r="J587" s="136"/>
      <c r="K587" s="101">
        <v>53</v>
      </c>
      <c r="L587" s="103">
        <f t="shared" si="481"/>
        <v>0</v>
      </c>
      <c r="M587" s="103"/>
      <c r="N587" s="137"/>
      <c r="O587" s="102">
        <f t="shared" si="482"/>
        <v>0</v>
      </c>
      <c r="P587" s="47">
        <f t="shared" si="483"/>
        <v>0</v>
      </c>
    </row>
    <row r="588" spans="2:16" s="24" customFormat="1" x14ac:dyDescent="0.3">
      <c r="B588" s="39" t="str">
        <f>IF(TRIM(G588)&lt;&gt;"",COUNTA($G$66:G588)&amp;"","")</f>
        <v>373</v>
      </c>
      <c r="C588" s="247"/>
      <c r="D588" s="247"/>
      <c r="E588" s="247"/>
      <c r="F588" s="44" t="s">
        <v>371</v>
      </c>
      <c r="G588" s="111">
        <v>1</v>
      </c>
      <c r="H588" s="111"/>
      <c r="I588" s="111" t="s">
        <v>34</v>
      </c>
      <c r="J588" s="136"/>
      <c r="K588" s="101">
        <v>53</v>
      </c>
      <c r="L588" s="103">
        <f t="shared" si="481"/>
        <v>0</v>
      </c>
      <c r="M588" s="103"/>
      <c r="N588" s="137"/>
      <c r="O588" s="102">
        <f t="shared" si="482"/>
        <v>0</v>
      </c>
      <c r="P588" s="47">
        <f t="shared" si="483"/>
        <v>0</v>
      </c>
    </row>
    <row r="589" spans="2:16" s="24" customFormat="1" x14ac:dyDescent="0.3">
      <c r="B589" s="39" t="str">
        <f>IF(TRIM(G589)&lt;&gt;"",COUNTA($G$66:G589)&amp;"","")</f>
        <v>374</v>
      </c>
      <c r="C589" s="247"/>
      <c r="D589" s="247"/>
      <c r="E589" s="247"/>
      <c r="F589" s="44" t="s">
        <v>372</v>
      </c>
      <c r="G589" s="111">
        <v>4</v>
      </c>
      <c r="H589" s="111"/>
      <c r="I589" s="111" t="s">
        <v>34</v>
      </c>
      <c r="J589" s="136"/>
      <c r="K589" s="101">
        <v>53</v>
      </c>
      <c r="L589" s="103">
        <f t="shared" si="481"/>
        <v>0</v>
      </c>
      <c r="M589" s="103"/>
      <c r="N589" s="137"/>
      <c r="O589" s="102">
        <f t="shared" si="482"/>
        <v>0</v>
      </c>
      <c r="P589" s="47">
        <f t="shared" si="483"/>
        <v>0</v>
      </c>
    </row>
    <row r="590" spans="2:16" s="24" customFormat="1" x14ac:dyDescent="0.3">
      <c r="B590" s="39" t="str">
        <f>IF(TRIM(G590)&lt;&gt;"",COUNTA($G$66:G590)&amp;"","")</f>
        <v>375</v>
      </c>
      <c r="C590" s="247"/>
      <c r="D590" s="247"/>
      <c r="E590" s="247"/>
      <c r="F590" s="44" t="s">
        <v>373</v>
      </c>
      <c r="G590" s="111">
        <v>1</v>
      </c>
      <c r="H590" s="111"/>
      <c r="I590" s="111" t="s">
        <v>34</v>
      </c>
      <c r="J590" s="136"/>
      <c r="K590" s="101">
        <v>53</v>
      </c>
      <c r="L590" s="103">
        <f t="shared" si="481"/>
        <v>0</v>
      </c>
      <c r="M590" s="103"/>
      <c r="N590" s="137"/>
      <c r="O590" s="102">
        <f t="shared" si="482"/>
        <v>0</v>
      </c>
      <c r="P590" s="47">
        <f t="shared" si="483"/>
        <v>0</v>
      </c>
    </row>
    <row r="591" spans="2:16" s="24" customFormat="1" x14ac:dyDescent="0.3">
      <c r="B591" s="39" t="str">
        <f>IF(TRIM(G591)&lt;&gt;"",COUNTA($G$66:G591)&amp;"","")</f>
        <v>376</v>
      </c>
      <c r="C591" s="247"/>
      <c r="D591" s="247"/>
      <c r="E591" s="247"/>
      <c r="F591" s="44" t="s">
        <v>374</v>
      </c>
      <c r="G591" s="111">
        <v>10</v>
      </c>
      <c r="H591" s="111"/>
      <c r="I591" s="111" t="s">
        <v>34</v>
      </c>
      <c r="J591" s="136"/>
      <c r="K591" s="101">
        <v>53</v>
      </c>
      <c r="L591" s="103">
        <f t="shared" si="481"/>
        <v>0</v>
      </c>
      <c r="M591" s="103"/>
      <c r="N591" s="137"/>
      <c r="O591" s="102">
        <f t="shared" si="482"/>
        <v>0</v>
      </c>
      <c r="P591" s="47">
        <f t="shared" si="483"/>
        <v>0</v>
      </c>
    </row>
    <row r="592" spans="2:16" s="24" customFormat="1" x14ac:dyDescent="0.3">
      <c r="B592" s="39" t="str">
        <f>IF(TRIM(G592)&lt;&gt;"",COUNTA($G$66:G592)&amp;"","")</f>
        <v>377</v>
      </c>
      <c r="C592" s="247"/>
      <c r="D592" s="247"/>
      <c r="E592" s="247"/>
      <c r="F592" s="44" t="s">
        <v>375</v>
      </c>
      <c r="G592" s="111">
        <v>2</v>
      </c>
      <c r="H592" s="111"/>
      <c r="I592" s="111" t="s">
        <v>34</v>
      </c>
      <c r="J592" s="136"/>
      <c r="K592" s="101">
        <v>53</v>
      </c>
      <c r="L592" s="103">
        <f t="shared" si="481"/>
        <v>0</v>
      </c>
      <c r="M592" s="103"/>
      <c r="N592" s="137"/>
      <c r="O592" s="102">
        <f t="shared" si="482"/>
        <v>0</v>
      </c>
      <c r="P592" s="47">
        <f t="shared" si="483"/>
        <v>0</v>
      </c>
    </row>
    <row r="593" spans="2:16" s="24" customFormat="1" x14ac:dyDescent="0.3">
      <c r="B593" s="39" t="str">
        <f>IF(TRIM(G593)&lt;&gt;"",COUNTA($G$66:G593)&amp;"","")</f>
        <v>378</v>
      </c>
      <c r="C593" s="247"/>
      <c r="D593" s="247"/>
      <c r="E593" s="247"/>
      <c r="F593" s="44" t="s">
        <v>376</v>
      </c>
      <c r="G593" s="111">
        <v>7</v>
      </c>
      <c r="H593" s="111"/>
      <c r="I593" s="111" t="s">
        <v>34</v>
      </c>
      <c r="J593" s="136"/>
      <c r="K593" s="101">
        <v>53</v>
      </c>
      <c r="L593" s="103">
        <f t="shared" si="481"/>
        <v>0</v>
      </c>
      <c r="M593" s="103"/>
      <c r="N593" s="137"/>
      <c r="O593" s="102">
        <f t="shared" si="482"/>
        <v>0</v>
      </c>
      <c r="P593" s="47">
        <f t="shared" si="483"/>
        <v>0</v>
      </c>
    </row>
    <row r="594" spans="2:16" s="24" customFormat="1" x14ac:dyDescent="0.3">
      <c r="B594" s="39" t="str">
        <f>IF(TRIM(G594)&lt;&gt;"",COUNTA($G$66:G594)&amp;"","")</f>
        <v>379</v>
      </c>
      <c r="C594" s="247"/>
      <c r="D594" s="247"/>
      <c r="E594" s="247"/>
      <c r="F594" s="44" t="s">
        <v>377</v>
      </c>
      <c r="G594" s="111">
        <v>4</v>
      </c>
      <c r="H594" s="111"/>
      <c r="I594" s="111" t="s">
        <v>34</v>
      </c>
      <c r="J594" s="136"/>
      <c r="K594" s="101">
        <v>53</v>
      </c>
      <c r="L594" s="103">
        <f t="shared" si="481"/>
        <v>0</v>
      </c>
      <c r="M594" s="103"/>
      <c r="N594" s="137"/>
      <c r="O594" s="102">
        <f t="shared" si="482"/>
        <v>0</v>
      </c>
      <c r="P594" s="47">
        <f t="shared" si="483"/>
        <v>0</v>
      </c>
    </row>
    <row r="595" spans="2:16" s="24" customFormat="1" x14ac:dyDescent="0.3">
      <c r="B595" s="39" t="str">
        <f>IF(TRIM(G595)&lt;&gt;"",COUNTA($G$66:G595)&amp;"","")</f>
        <v>380</v>
      </c>
      <c r="C595" s="247"/>
      <c r="D595" s="247"/>
      <c r="E595" s="247"/>
      <c r="F595" s="44" t="s">
        <v>378</v>
      </c>
      <c r="G595" s="111">
        <v>13</v>
      </c>
      <c r="H595" s="111"/>
      <c r="I595" s="111" t="s">
        <v>34</v>
      </c>
      <c r="J595" s="136"/>
      <c r="K595" s="101">
        <v>53</v>
      </c>
      <c r="L595" s="103">
        <f t="shared" si="481"/>
        <v>0</v>
      </c>
      <c r="M595" s="103"/>
      <c r="N595" s="137"/>
      <c r="O595" s="102">
        <f t="shared" si="482"/>
        <v>0</v>
      </c>
      <c r="P595" s="47">
        <f t="shared" si="483"/>
        <v>0</v>
      </c>
    </row>
    <row r="596" spans="2:16" s="24" customFormat="1" x14ac:dyDescent="0.3">
      <c r="B596" s="39" t="str">
        <f>IF(TRIM(G596)&lt;&gt;"",COUNTA($G$66:G596)&amp;"","")</f>
        <v>381</v>
      </c>
      <c r="C596" s="247"/>
      <c r="D596" s="247"/>
      <c r="E596" s="247"/>
      <c r="F596" s="44" t="s">
        <v>379</v>
      </c>
      <c r="G596" s="111">
        <v>1</v>
      </c>
      <c r="H596" s="111"/>
      <c r="I596" s="111" t="s">
        <v>34</v>
      </c>
      <c r="J596" s="136"/>
      <c r="K596" s="101">
        <v>53</v>
      </c>
      <c r="L596" s="103">
        <f t="shared" si="481"/>
        <v>0</v>
      </c>
      <c r="M596" s="103"/>
      <c r="N596" s="137"/>
      <c r="O596" s="102">
        <f t="shared" si="482"/>
        <v>0</v>
      </c>
      <c r="P596" s="47">
        <f t="shared" si="483"/>
        <v>0</v>
      </c>
    </row>
    <row r="597" spans="2:16" s="24" customFormat="1" x14ac:dyDescent="0.3">
      <c r="B597" s="39" t="str">
        <f>IF(TRIM(G597)&lt;&gt;"",COUNTA($G$66:G597)&amp;"","")</f>
        <v>382</v>
      </c>
      <c r="C597" s="247"/>
      <c r="D597" s="247"/>
      <c r="E597" s="247"/>
      <c r="F597" s="44" t="s">
        <v>380</v>
      </c>
      <c r="G597" s="111">
        <v>5</v>
      </c>
      <c r="H597" s="111"/>
      <c r="I597" s="111" t="s">
        <v>34</v>
      </c>
      <c r="J597" s="136"/>
      <c r="K597" s="101">
        <v>53</v>
      </c>
      <c r="L597" s="103">
        <f t="shared" si="481"/>
        <v>0</v>
      </c>
      <c r="M597" s="103"/>
      <c r="N597" s="137"/>
      <c r="O597" s="102">
        <f t="shared" si="482"/>
        <v>0</v>
      </c>
      <c r="P597" s="47">
        <f t="shared" si="483"/>
        <v>0</v>
      </c>
    </row>
    <row r="598" spans="2:16" s="24" customFormat="1" x14ac:dyDescent="0.3">
      <c r="B598" s="39" t="str">
        <f>IF(TRIM(G598)&lt;&gt;"",COUNTA($G$66:G598)&amp;"","")</f>
        <v>383</v>
      </c>
      <c r="C598" s="247"/>
      <c r="D598" s="247"/>
      <c r="E598" s="247"/>
      <c r="F598" s="44" t="s">
        <v>381</v>
      </c>
      <c r="G598" s="111">
        <v>4</v>
      </c>
      <c r="H598" s="111"/>
      <c r="I598" s="111" t="s">
        <v>34</v>
      </c>
      <c r="J598" s="136"/>
      <c r="K598" s="101">
        <v>53</v>
      </c>
      <c r="L598" s="103">
        <f t="shared" si="481"/>
        <v>0</v>
      </c>
      <c r="M598" s="103"/>
      <c r="N598" s="137"/>
      <c r="O598" s="102">
        <f t="shared" si="482"/>
        <v>0</v>
      </c>
      <c r="P598" s="47">
        <f t="shared" si="483"/>
        <v>0</v>
      </c>
    </row>
    <row r="599" spans="2:16" s="24" customFormat="1" x14ac:dyDescent="0.3">
      <c r="B599" s="39" t="str">
        <f>IF(TRIM(G599)&lt;&gt;"",COUNTA($G$66:G599)&amp;"","")</f>
        <v>384</v>
      </c>
      <c r="C599" s="247"/>
      <c r="D599" s="247"/>
      <c r="E599" s="247"/>
      <c r="F599" s="44" t="s">
        <v>382</v>
      </c>
      <c r="G599" s="111">
        <v>1</v>
      </c>
      <c r="H599" s="111"/>
      <c r="I599" s="111" t="s">
        <v>34</v>
      </c>
      <c r="J599" s="136"/>
      <c r="K599" s="101">
        <v>53</v>
      </c>
      <c r="L599" s="103">
        <f t="shared" si="481"/>
        <v>0</v>
      </c>
      <c r="M599" s="103"/>
      <c r="N599" s="137"/>
      <c r="O599" s="102">
        <f t="shared" si="482"/>
        <v>0</v>
      </c>
      <c r="P599" s="47">
        <f t="shared" si="483"/>
        <v>0</v>
      </c>
    </row>
    <row r="600" spans="2:16" s="24" customFormat="1" x14ac:dyDescent="0.3">
      <c r="B600" s="39" t="str">
        <f>IF(TRIM(G600)&lt;&gt;"",COUNTA($G$66:G600)&amp;"","")</f>
        <v>385</v>
      </c>
      <c r="C600" s="247"/>
      <c r="D600" s="247"/>
      <c r="E600" s="247"/>
      <c r="F600" s="44" t="s">
        <v>383</v>
      </c>
      <c r="G600" s="111">
        <v>4</v>
      </c>
      <c r="H600" s="111"/>
      <c r="I600" s="111" t="s">
        <v>34</v>
      </c>
      <c r="J600" s="136"/>
      <c r="K600" s="101">
        <v>53</v>
      </c>
      <c r="L600" s="103">
        <f t="shared" si="481"/>
        <v>0</v>
      </c>
      <c r="M600" s="103"/>
      <c r="N600" s="137"/>
      <c r="O600" s="102">
        <f t="shared" si="482"/>
        <v>0</v>
      </c>
      <c r="P600" s="47">
        <f t="shared" si="483"/>
        <v>0</v>
      </c>
    </row>
    <row r="601" spans="2:16" s="24" customFormat="1" x14ac:dyDescent="0.3">
      <c r="B601" s="39" t="str">
        <f>IF(TRIM(G601)&lt;&gt;"",COUNTA($G$66:G601)&amp;"","")</f>
        <v>386</v>
      </c>
      <c r="C601" s="247"/>
      <c r="D601" s="247"/>
      <c r="E601" s="247"/>
      <c r="F601" s="44" t="s">
        <v>384</v>
      </c>
      <c r="G601" s="111">
        <v>1</v>
      </c>
      <c r="H601" s="111"/>
      <c r="I601" s="111" t="s">
        <v>34</v>
      </c>
      <c r="J601" s="136"/>
      <c r="K601" s="101">
        <v>53</v>
      </c>
      <c r="L601" s="103">
        <f t="shared" si="481"/>
        <v>0</v>
      </c>
      <c r="M601" s="103"/>
      <c r="N601" s="137"/>
      <c r="O601" s="102">
        <f t="shared" si="482"/>
        <v>0</v>
      </c>
      <c r="P601" s="47">
        <f t="shared" si="483"/>
        <v>0</v>
      </c>
    </row>
    <row r="602" spans="2:16" s="24" customFormat="1" x14ac:dyDescent="0.3">
      <c r="B602" s="39" t="str">
        <f>IF(TRIM(G602)&lt;&gt;"",COUNTA($G$66:G602)&amp;"","")</f>
        <v>387</v>
      </c>
      <c r="C602" s="247"/>
      <c r="D602" s="247"/>
      <c r="E602" s="247"/>
      <c r="F602" s="44" t="s">
        <v>385</v>
      </c>
      <c r="G602" s="111">
        <v>1</v>
      </c>
      <c r="H602" s="111"/>
      <c r="I602" s="111" t="s">
        <v>34</v>
      </c>
      <c r="J602" s="136"/>
      <c r="K602" s="101">
        <v>53</v>
      </c>
      <c r="L602" s="103">
        <f t="shared" si="481"/>
        <v>0</v>
      </c>
      <c r="M602" s="103"/>
      <c r="N602" s="137"/>
      <c r="O602" s="102">
        <f t="shared" si="482"/>
        <v>0</v>
      </c>
      <c r="P602" s="47">
        <f t="shared" si="483"/>
        <v>0</v>
      </c>
    </row>
    <row r="603" spans="2:16" s="24" customFormat="1" x14ac:dyDescent="0.3">
      <c r="B603" s="39" t="str">
        <f>IF(TRIM(G603)&lt;&gt;"",COUNTA($G$66:G603)&amp;"","")</f>
        <v>388</v>
      </c>
      <c r="C603" s="247"/>
      <c r="D603" s="247"/>
      <c r="E603" s="247"/>
      <c r="F603" s="44" t="s">
        <v>386</v>
      </c>
      <c r="G603" s="111">
        <v>6</v>
      </c>
      <c r="H603" s="111"/>
      <c r="I603" s="111" t="s">
        <v>34</v>
      </c>
      <c r="J603" s="136"/>
      <c r="K603" s="101">
        <v>53</v>
      </c>
      <c r="L603" s="103">
        <f t="shared" si="481"/>
        <v>0</v>
      </c>
      <c r="M603" s="103"/>
      <c r="N603" s="137"/>
      <c r="O603" s="102">
        <f t="shared" si="482"/>
        <v>0</v>
      </c>
      <c r="P603" s="47">
        <f t="shared" si="483"/>
        <v>0</v>
      </c>
    </row>
    <row r="604" spans="2:16" s="24" customFormat="1" x14ac:dyDescent="0.3">
      <c r="B604" s="39" t="str">
        <f>IF(TRIM(G604)&lt;&gt;"",COUNTA($G$66:G604)&amp;"","")</f>
        <v>389</v>
      </c>
      <c r="C604" s="247"/>
      <c r="D604" s="247"/>
      <c r="E604" s="247"/>
      <c r="F604" s="44" t="s">
        <v>387</v>
      </c>
      <c r="G604" s="111">
        <v>17</v>
      </c>
      <c r="H604" s="111"/>
      <c r="I604" s="111" t="s">
        <v>34</v>
      </c>
      <c r="J604" s="136"/>
      <c r="K604" s="101">
        <v>53</v>
      </c>
      <c r="L604" s="103">
        <f t="shared" si="481"/>
        <v>0</v>
      </c>
      <c r="M604" s="103"/>
      <c r="N604" s="137"/>
      <c r="O604" s="102">
        <f t="shared" si="482"/>
        <v>0</v>
      </c>
      <c r="P604" s="47">
        <f t="shared" si="483"/>
        <v>0</v>
      </c>
    </row>
    <row r="605" spans="2:16" s="24" customFormat="1" x14ac:dyDescent="0.3">
      <c r="B605" s="39" t="str">
        <f>IF(TRIM(G605)&lt;&gt;"",COUNTA($G$66:G605)&amp;"","")</f>
        <v>390</v>
      </c>
      <c r="C605" s="247"/>
      <c r="D605" s="247"/>
      <c r="E605" s="247"/>
      <c r="F605" s="44" t="s">
        <v>388</v>
      </c>
      <c r="G605" s="111">
        <v>2</v>
      </c>
      <c r="H605" s="111"/>
      <c r="I605" s="111" t="s">
        <v>34</v>
      </c>
      <c r="J605" s="136"/>
      <c r="K605" s="101">
        <v>53</v>
      </c>
      <c r="L605" s="103">
        <f t="shared" si="481"/>
        <v>0</v>
      </c>
      <c r="M605" s="103"/>
      <c r="N605" s="137"/>
      <c r="O605" s="102">
        <f t="shared" si="482"/>
        <v>0</v>
      </c>
      <c r="P605" s="47">
        <f t="shared" si="483"/>
        <v>0</v>
      </c>
    </row>
    <row r="606" spans="2:16" s="24" customFormat="1" x14ac:dyDescent="0.3">
      <c r="B606" s="39" t="str">
        <f>IF(TRIM(G606)&lt;&gt;"",COUNTA($G$66:G606)&amp;"","")</f>
        <v>391</v>
      </c>
      <c r="C606" s="247"/>
      <c r="D606" s="247"/>
      <c r="E606" s="247"/>
      <c r="F606" s="44" t="s">
        <v>389</v>
      </c>
      <c r="G606" s="111">
        <v>38</v>
      </c>
      <c r="H606" s="111"/>
      <c r="I606" s="111" t="s">
        <v>34</v>
      </c>
      <c r="J606" s="136"/>
      <c r="K606" s="101">
        <v>53</v>
      </c>
      <c r="L606" s="103">
        <f t="shared" si="481"/>
        <v>0</v>
      </c>
      <c r="M606" s="103"/>
      <c r="N606" s="137"/>
      <c r="O606" s="102">
        <f t="shared" si="482"/>
        <v>0</v>
      </c>
      <c r="P606" s="47">
        <f t="shared" si="483"/>
        <v>0</v>
      </c>
    </row>
    <row r="607" spans="2:16" s="24" customFormat="1" x14ac:dyDescent="0.3">
      <c r="B607" s="39" t="str">
        <f>IF(TRIM(G607)&lt;&gt;"",COUNTA($G$66:G607)&amp;"","")</f>
        <v>392</v>
      </c>
      <c r="C607" s="247"/>
      <c r="D607" s="247"/>
      <c r="E607" s="247"/>
      <c r="F607" s="44" t="s">
        <v>390</v>
      </c>
      <c r="G607" s="111">
        <v>4</v>
      </c>
      <c r="H607" s="111"/>
      <c r="I607" s="111" t="s">
        <v>34</v>
      </c>
      <c r="J607" s="136"/>
      <c r="K607" s="101">
        <v>53</v>
      </c>
      <c r="L607" s="103">
        <f t="shared" si="481"/>
        <v>0</v>
      </c>
      <c r="M607" s="103"/>
      <c r="N607" s="137"/>
      <c r="O607" s="102">
        <f t="shared" si="482"/>
        <v>0</v>
      </c>
      <c r="P607" s="47">
        <f t="shared" si="483"/>
        <v>0</v>
      </c>
    </row>
    <row r="608" spans="2:16" s="24" customFormat="1" x14ac:dyDescent="0.3">
      <c r="B608" s="39" t="str">
        <f>IF(TRIM(G608)&lt;&gt;"",COUNTA($G$66:G608)&amp;"","")</f>
        <v>393</v>
      </c>
      <c r="C608" s="247"/>
      <c r="D608" s="247"/>
      <c r="E608" s="247"/>
      <c r="F608" s="44" t="s">
        <v>391</v>
      </c>
      <c r="G608" s="111">
        <v>6</v>
      </c>
      <c r="H608" s="111"/>
      <c r="I608" s="111" t="s">
        <v>34</v>
      </c>
      <c r="J608" s="136"/>
      <c r="K608" s="101">
        <v>53</v>
      </c>
      <c r="L608" s="103">
        <f t="shared" si="481"/>
        <v>0</v>
      </c>
      <c r="M608" s="103"/>
      <c r="N608" s="137"/>
      <c r="O608" s="102">
        <f t="shared" si="482"/>
        <v>0</v>
      </c>
      <c r="P608" s="47">
        <f t="shared" si="483"/>
        <v>0</v>
      </c>
    </row>
    <row r="609" spans="2:16" s="24" customFormat="1" x14ac:dyDescent="0.3">
      <c r="B609" s="39" t="str">
        <f>IF(TRIM(G609)&lt;&gt;"",COUNTA($G$66:G609)&amp;"","")</f>
        <v>394</v>
      </c>
      <c r="C609" s="247"/>
      <c r="D609" s="247"/>
      <c r="E609" s="247"/>
      <c r="F609" s="44" t="s">
        <v>392</v>
      </c>
      <c r="G609" s="111">
        <v>10</v>
      </c>
      <c r="H609" s="111"/>
      <c r="I609" s="111" t="s">
        <v>34</v>
      </c>
      <c r="J609" s="136"/>
      <c r="K609" s="101">
        <v>53</v>
      </c>
      <c r="L609" s="103">
        <f t="shared" si="481"/>
        <v>0</v>
      </c>
      <c r="M609" s="103"/>
      <c r="N609" s="137"/>
      <c r="O609" s="102">
        <f t="shared" si="482"/>
        <v>0</v>
      </c>
      <c r="P609" s="47">
        <f t="shared" si="483"/>
        <v>0</v>
      </c>
    </row>
    <row r="610" spans="2:16" s="24" customFormat="1" x14ac:dyDescent="0.3">
      <c r="B610" s="39" t="str">
        <f>IF(TRIM(G610)&lt;&gt;"",COUNTA($G$66:G610)&amp;"","")</f>
        <v>395</v>
      </c>
      <c r="C610" s="247"/>
      <c r="D610" s="247"/>
      <c r="E610" s="247"/>
      <c r="F610" s="44" t="s">
        <v>393</v>
      </c>
      <c r="G610" s="111">
        <f>72+72+99+(2*88)+(3*24)</f>
        <v>491</v>
      </c>
      <c r="H610" s="111"/>
      <c r="I610" s="111" t="s">
        <v>34</v>
      </c>
      <c r="J610" s="136"/>
      <c r="K610" s="101">
        <v>53</v>
      </c>
      <c r="L610" s="103">
        <f t="shared" si="481"/>
        <v>0</v>
      </c>
      <c r="M610" s="103"/>
      <c r="N610" s="137"/>
      <c r="O610" s="102">
        <f t="shared" si="482"/>
        <v>0</v>
      </c>
      <c r="P610" s="47">
        <f t="shared" si="483"/>
        <v>0</v>
      </c>
    </row>
    <row r="611" spans="2:16" s="24" customFormat="1" x14ac:dyDescent="0.3">
      <c r="B611" s="39" t="str">
        <f>IF(TRIM(G611)&lt;&gt;"",COUNTA($G$66:G611)&amp;"","")</f>
        <v>396</v>
      </c>
      <c r="C611" s="247"/>
      <c r="D611" s="247"/>
      <c r="E611" s="247"/>
      <c r="F611" s="44" t="s">
        <v>394</v>
      </c>
      <c r="G611" s="111">
        <f>72+72+99+88+24</f>
        <v>355</v>
      </c>
      <c r="H611" s="111"/>
      <c r="I611" s="111" t="s">
        <v>34</v>
      </c>
      <c r="J611" s="136"/>
      <c r="K611" s="101">
        <v>53</v>
      </c>
      <c r="L611" s="103">
        <f t="shared" si="481"/>
        <v>0</v>
      </c>
      <c r="M611" s="103"/>
      <c r="N611" s="137"/>
      <c r="O611" s="102">
        <f t="shared" si="482"/>
        <v>0</v>
      </c>
      <c r="P611" s="47">
        <f t="shared" si="483"/>
        <v>0</v>
      </c>
    </row>
    <row r="612" spans="2:16" s="24" customFormat="1" x14ac:dyDescent="0.3">
      <c r="B612" s="39" t="str">
        <f>IF(TRIM(G612)&lt;&gt;"",COUNTA($G$66:G612)&amp;"","")</f>
        <v>397</v>
      </c>
      <c r="C612" s="247"/>
      <c r="D612" s="247"/>
      <c r="E612" s="247"/>
      <c r="F612" s="44" t="s">
        <v>395</v>
      </c>
      <c r="G612" s="111">
        <f>72+72+99+88+24</f>
        <v>355</v>
      </c>
      <c r="H612" s="111"/>
      <c r="I612" s="111" t="s">
        <v>34</v>
      </c>
      <c r="J612" s="136"/>
      <c r="K612" s="101">
        <v>53</v>
      </c>
      <c r="L612" s="103">
        <f t="shared" si="481"/>
        <v>0</v>
      </c>
      <c r="M612" s="103"/>
      <c r="N612" s="137"/>
      <c r="O612" s="102">
        <f t="shared" si="482"/>
        <v>0</v>
      </c>
      <c r="P612" s="47">
        <f t="shared" si="483"/>
        <v>0</v>
      </c>
    </row>
    <row r="613" spans="2:16" s="24" customFormat="1" x14ac:dyDescent="0.3">
      <c r="B613" s="39" t="str">
        <f>IF(TRIM(G613)&lt;&gt;"",COUNTA($G$66:G613)&amp;"","")</f>
        <v>398</v>
      </c>
      <c r="C613" s="247"/>
      <c r="D613" s="247"/>
      <c r="E613" s="247"/>
      <c r="F613" s="44" t="s">
        <v>396</v>
      </c>
      <c r="G613" s="111">
        <v>72</v>
      </c>
      <c r="H613" s="111"/>
      <c r="I613" s="111" t="s">
        <v>34</v>
      </c>
      <c r="J613" s="136"/>
      <c r="K613" s="101">
        <v>53</v>
      </c>
      <c r="L613" s="103">
        <f t="shared" si="481"/>
        <v>0</v>
      </c>
      <c r="M613" s="103"/>
      <c r="N613" s="137"/>
      <c r="O613" s="102">
        <f t="shared" si="482"/>
        <v>0</v>
      </c>
      <c r="P613" s="47">
        <f t="shared" si="483"/>
        <v>0</v>
      </c>
    </row>
    <row r="614" spans="2:16" s="24" customFormat="1" x14ac:dyDescent="0.3">
      <c r="B614" s="39" t="str">
        <f>IF(TRIM(G614)&lt;&gt;"",COUNTA($G$66:G614)&amp;"","")</f>
        <v>399</v>
      </c>
      <c r="C614" s="247"/>
      <c r="D614" s="247"/>
      <c r="E614" s="247"/>
      <c r="F614" s="44" t="s">
        <v>397</v>
      </c>
      <c r="G614" s="111">
        <f>99+88+(2*24)</f>
        <v>235</v>
      </c>
      <c r="H614" s="111"/>
      <c r="I614" s="111" t="s">
        <v>34</v>
      </c>
      <c r="J614" s="136"/>
      <c r="K614" s="101">
        <v>53</v>
      </c>
      <c r="L614" s="103">
        <f t="shared" si="481"/>
        <v>0</v>
      </c>
      <c r="M614" s="103"/>
      <c r="N614" s="137"/>
      <c r="O614" s="102">
        <f t="shared" si="482"/>
        <v>0</v>
      </c>
      <c r="P614" s="47">
        <f t="shared" si="483"/>
        <v>0</v>
      </c>
    </row>
    <row r="615" spans="2:16" s="24" customFormat="1" x14ac:dyDescent="0.3">
      <c r="B615" s="39" t="str">
        <f>IF(TRIM(G615)&lt;&gt;"",COUNTA($G$66:G615)&amp;"","")</f>
        <v>400</v>
      </c>
      <c r="C615" s="247"/>
      <c r="D615" s="247"/>
      <c r="E615" s="247"/>
      <c r="F615" s="44" t="s">
        <v>398</v>
      </c>
      <c r="G615" s="111">
        <f>72+99</f>
        <v>171</v>
      </c>
      <c r="H615" s="111"/>
      <c r="I615" s="111" t="s">
        <v>34</v>
      </c>
      <c r="J615" s="136"/>
      <c r="K615" s="101">
        <v>53</v>
      </c>
      <c r="L615" s="103">
        <f t="shared" si="481"/>
        <v>0</v>
      </c>
      <c r="M615" s="103"/>
      <c r="N615" s="137"/>
      <c r="O615" s="102">
        <f t="shared" si="482"/>
        <v>0</v>
      </c>
      <c r="P615" s="47">
        <f t="shared" si="483"/>
        <v>0</v>
      </c>
    </row>
    <row r="616" spans="2:16" s="24" customFormat="1" x14ac:dyDescent="0.3">
      <c r="B616" s="39" t="str">
        <f>IF(TRIM(G616)&lt;&gt;"",COUNTA($G$66:G616)&amp;"","")</f>
        <v>401</v>
      </c>
      <c r="C616" s="247"/>
      <c r="D616" s="247"/>
      <c r="E616" s="247"/>
      <c r="F616" s="44" t="s">
        <v>399</v>
      </c>
      <c r="G616" s="111">
        <f>(2*99)</f>
        <v>198</v>
      </c>
      <c r="H616" s="111"/>
      <c r="I616" s="111" t="s">
        <v>34</v>
      </c>
      <c r="J616" s="136"/>
      <c r="K616" s="101">
        <v>53</v>
      </c>
      <c r="L616" s="103">
        <f t="shared" si="481"/>
        <v>0</v>
      </c>
      <c r="M616" s="103"/>
      <c r="N616" s="137"/>
      <c r="O616" s="102">
        <f t="shared" si="482"/>
        <v>0</v>
      </c>
      <c r="P616" s="47">
        <f t="shared" si="483"/>
        <v>0</v>
      </c>
    </row>
    <row r="617" spans="2:16" s="38" customFormat="1" x14ac:dyDescent="0.3">
      <c r="B617" s="92" t="str">
        <f>IF(TRIM(G617)&lt;&gt;"",COUNTA($G$66:G617)&amp;"","")</f>
        <v/>
      </c>
      <c r="C617" s="91"/>
      <c r="D617" s="93"/>
      <c r="E617" s="89">
        <v>123661</v>
      </c>
      <c r="F617" s="23" t="s">
        <v>400</v>
      </c>
      <c r="G617" s="90"/>
      <c r="H617" s="91"/>
      <c r="I617" s="91"/>
      <c r="J617" s="91"/>
      <c r="K617" s="91"/>
      <c r="L617" s="91"/>
      <c r="M617" s="231"/>
      <c r="N617" s="91"/>
      <c r="O617" s="91"/>
      <c r="P617" s="232"/>
    </row>
    <row r="618" spans="2:16" s="38" customFormat="1" x14ac:dyDescent="0.3">
      <c r="B618" s="39" t="str">
        <f>IF(TRIM(G618)&lt;&gt;"",COUNTA($G$66:G618)&amp;"","")</f>
        <v>402</v>
      </c>
      <c r="C618" s="111"/>
      <c r="D618" s="111"/>
      <c r="E618" s="111"/>
      <c r="F618" s="44" t="s">
        <v>401</v>
      </c>
      <c r="G618" s="111">
        <v>15230</v>
      </c>
      <c r="H618" s="111"/>
      <c r="I618" s="111" t="s">
        <v>35</v>
      </c>
      <c r="J618" s="104"/>
      <c r="K618" s="101">
        <v>53</v>
      </c>
      <c r="L618" s="102">
        <f t="shared" ref="L618" si="484">J618*K618</f>
        <v>0</v>
      </c>
      <c r="M618" s="103"/>
      <c r="N618" s="105"/>
      <c r="O618" s="102">
        <f t="shared" ref="O618" si="485">L618+M618+N618</f>
        <v>0</v>
      </c>
      <c r="P618" s="47">
        <f t="shared" ref="P618" si="486">G618*O618</f>
        <v>0</v>
      </c>
    </row>
    <row r="619" spans="2:16" s="38" customFormat="1" ht="14.4" thickBot="1" x14ac:dyDescent="0.35">
      <c r="B619" s="42" t="str">
        <f>IF(TRIM(G619)&lt;&gt;"",COUNTA($G$66:G619)&amp;"","")</f>
        <v/>
      </c>
      <c r="C619" s="111"/>
      <c r="D619" s="111"/>
      <c r="E619" s="111"/>
      <c r="F619" s="17" t="s">
        <v>8</v>
      </c>
      <c r="G619" s="35"/>
      <c r="H619" s="26"/>
      <c r="I619" s="26"/>
      <c r="J619" s="37"/>
      <c r="K619" s="37"/>
      <c r="L619" s="19"/>
      <c r="M619" s="70"/>
      <c r="N619" s="37"/>
      <c r="O619" s="19"/>
      <c r="P619" s="48">
        <f>SUM(P585:P618)</f>
        <v>0</v>
      </c>
    </row>
    <row r="620" spans="2:16" s="24" customFormat="1" x14ac:dyDescent="0.3">
      <c r="B620" s="42" t="str">
        <f>IF(TRIM(G620)&lt;&gt;"",COUNTA($G$66:G620)&amp;"","")</f>
        <v/>
      </c>
      <c r="C620" s="111"/>
      <c r="D620" s="111"/>
      <c r="E620" s="111"/>
      <c r="F620" s="17"/>
      <c r="G620" s="138"/>
      <c r="H620" s="139"/>
      <c r="I620" s="139"/>
      <c r="J620" s="140"/>
      <c r="K620" s="140"/>
      <c r="L620" s="141"/>
      <c r="M620" s="142"/>
      <c r="N620" s="140"/>
      <c r="O620" s="141"/>
      <c r="P620" s="143"/>
    </row>
    <row r="621" spans="2:16" s="38" customFormat="1" x14ac:dyDescent="0.3">
      <c r="B621" s="42" t="str">
        <f>IF(TRIM(G621)&lt;&gt;"",COUNTA($G$66:G621)&amp;"","")</f>
        <v/>
      </c>
      <c r="C621" s="111"/>
      <c r="D621" s="111"/>
      <c r="E621" s="111"/>
      <c r="F621" s="17"/>
      <c r="G621" s="30"/>
      <c r="H621" s="4"/>
      <c r="I621" s="4"/>
      <c r="J621" s="4"/>
      <c r="K621" s="4"/>
      <c r="L621" s="144"/>
      <c r="M621" s="133"/>
      <c r="N621" s="4"/>
      <c r="O621" s="144"/>
      <c r="P621" s="134"/>
    </row>
    <row r="622" spans="2:16" s="38" customFormat="1" x14ac:dyDescent="0.3">
      <c r="B622" s="92" t="str">
        <f>IF(TRIM(G622)&lt;&gt;"",COUNTA($G$66:G622)&amp;"","")</f>
        <v/>
      </c>
      <c r="C622" s="91"/>
      <c r="D622" s="93"/>
      <c r="E622" s="98">
        <v>1400000</v>
      </c>
      <c r="F622" s="3" t="s">
        <v>402</v>
      </c>
      <c r="G622" s="91"/>
      <c r="H622" s="91"/>
      <c r="I622" s="91"/>
      <c r="J622" s="91"/>
      <c r="K622" s="91"/>
      <c r="L622" s="91"/>
      <c r="M622" s="231"/>
      <c r="N622" s="91"/>
      <c r="O622" s="91"/>
      <c r="P622" s="232"/>
    </row>
    <row r="623" spans="2:16" s="38" customFormat="1" x14ac:dyDescent="0.3">
      <c r="B623" s="42" t="str">
        <f>IF(TRIM(G623)&lt;&gt;"",COUNTA($G$66:G623)&amp;"","")</f>
        <v>403</v>
      </c>
      <c r="C623" s="176"/>
      <c r="D623" s="176"/>
      <c r="E623" s="176"/>
      <c r="F623" s="44" t="s">
        <v>403</v>
      </c>
      <c r="G623" s="111">
        <v>5</v>
      </c>
      <c r="H623" s="111"/>
      <c r="I623" s="111" t="s">
        <v>34</v>
      </c>
      <c r="J623" s="104"/>
      <c r="K623" s="102"/>
      <c r="L623" s="102"/>
      <c r="M623" s="103"/>
      <c r="N623" s="105"/>
      <c r="O623" s="102"/>
      <c r="P623" s="47"/>
    </row>
    <row r="624" spans="2:16" s="38" customFormat="1" x14ac:dyDescent="0.3">
      <c r="B624" s="42" t="str">
        <f>IF(TRIM(G624)&lt;&gt;"",COUNTA($G$66:G624)&amp;"","")</f>
        <v>404</v>
      </c>
      <c r="C624" s="176"/>
      <c r="D624" s="176"/>
      <c r="E624" s="176"/>
      <c r="F624" s="44" t="s">
        <v>404</v>
      </c>
      <c r="G624" s="111">
        <v>1</v>
      </c>
      <c r="H624" s="111"/>
      <c r="I624" s="111" t="s">
        <v>5</v>
      </c>
      <c r="J624" s="104"/>
      <c r="K624" s="102"/>
      <c r="L624" s="102"/>
      <c r="M624" s="103"/>
      <c r="N624" s="105"/>
      <c r="O624" s="102"/>
      <c r="P624" s="47"/>
    </row>
    <row r="625" spans="2:16" s="38" customFormat="1" ht="14.4" thickBot="1" x14ac:dyDescent="0.35">
      <c r="B625" s="177" t="str">
        <f>IF(TRIM(G625)&lt;&gt;"",COUNTA($G$66:G625)&amp;"","")</f>
        <v/>
      </c>
      <c r="C625" s="178"/>
      <c r="D625" s="178"/>
      <c r="E625" s="178"/>
      <c r="F625" s="17" t="s">
        <v>8</v>
      </c>
      <c r="G625" s="35"/>
      <c r="H625" s="26"/>
      <c r="I625" s="26"/>
      <c r="J625" s="37"/>
      <c r="K625" s="37"/>
      <c r="L625" s="19"/>
      <c r="M625" s="70"/>
      <c r="N625" s="37"/>
      <c r="O625" s="19"/>
      <c r="P625" s="48"/>
    </row>
    <row r="626" spans="2:16" s="38" customFormat="1" x14ac:dyDescent="0.3">
      <c r="B626" s="177" t="str">
        <f>IF(TRIM(G626)&lt;&gt;"",COUNTA($G$66:G626)&amp;"","")</f>
        <v/>
      </c>
      <c r="C626" s="178"/>
      <c r="D626" s="178"/>
      <c r="E626" s="178"/>
      <c r="F626" s="120"/>
      <c r="G626" s="126"/>
      <c r="H626" s="127"/>
      <c r="I626" s="127"/>
      <c r="J626" s="128"/>
      <c r="K626" s="128"/>
      <c r="L626" s="179"/>
      <c r="M626" s="180"/>
      <c r="N626" s="128"/>
      <c r="O626" s="179"/>
      <c r="P626" s="181"/>
    </row>
    <row r="627" spans="2:16" s="38" customFormat="1" x14ac:dyDescent="0.3">
      <c r="B627" s="177" t="str">
        <f>IF(TRIM(G627)&lt;&gt;"",COUNTA($G$66:G627)&amp;"","")</f>
        <v/>
      </c>
      <c r="C627" s="178"/>
      <c r="D627" s="178"/>
      <c r="E627" s="178"/>
      <c r="F627" s="120"/>
      <c r="G627" s="30"/>
      <c r="H627" s="4"/>
      <c r="I627" s="4"/>
      <c r="J627" s="6"/>
      <c r="K627" s="6"/>
      <c r="L627" s="182"/>
      <c r="M627" s="183"/>
      <c r="N627" s="6"/>
      <c r="O627" s="182"/>
      <c r="P627" s="184"/>
    </row>
    <row r="628" spans="2:16" s="38" customFormat="1" x14ac:dyDescent="0.3">
      <c r="B628" s="92" t="str">
        <f>IF(TRIM(G628)&lt;&gt;"",COUNTA($G$66:G628)&amp;"","")</f>
        <v/>
      </c>
      <c r="C628" s="91"/>
      <c r="D628" s="91"/>
      <c r="E628" s="89">
        <v>21000000</v>
      </c>
      <c r="F628" s="3" t="s">
        <v>405</v>
      </c>
      <c r="G628" s="90"/>
      <c r="H628" s="91"/>
      <c r="I628" s="91"/>
      <c r="J628" s="91"/>
      <c r="K628" s="91"/>
      <c r="L628" s="91"/>
      <c r="M628" s="231"/>
      <c r="N628" s="91"/>
      <c r="O628" s="91"/>
      <c r="P628" s="232"/>
    </row>
    <row r="629" spans="2:16" s="38" customFormat="1" x14ac:dyDescent="0.3">
      <c r="B629" s="92" t="str">
        <f>IF(TRIM(G629)&lt;&gt;"",COUNTA($G$66:G629)&amp;"","")</f>
        <v/>
      </c>
      <c r="C629" s="91"/>
      <c r="D629" s="93"/>
      <c r="E629" s="89">
        <v>21100000</v>
      </c>
      <c r="F629" s="23" t="s">
        <v>406</v>
      </c>
      <c r="G629" s="90"/>
      <c r="H629" s="91"/>
      <c r="I629" s="91"/>
      <c r="J629" s="91"/>
      <c r="K629" s="91"/>
      <c r="L629" s="91"/>
      <c r="M629" s="231"/>
      <c r="N629" s="91"/>
      <c r="O629" s="91"/>
      <c r="P629" s="232"/>
    </row>
    <row r="630" spans="2:16" s="38" customFormat="1" x14ac:dyDescent="0.3">
      <c r="B630" s="39" t="str">
        <f>IF(TRIM(G630)&lt;&gt;"",COUNTA($G$66:G630)&amp;"","")</f>
        <v>405</v>
      </c>
      <c r="C630" s="251"/>
      <c r="D630" s="251"/>
      <c r="E630" s="251"/>
      <c r="F630" s="44" t="s">
        <v>407</v>
      </c>
      <c r="G630" s="111">
        <v>13</v>
      </c>
      <c r="H630" s="111"/>
      <c r="I630" s="111" t="s">
        <v>34</v>
      </c>
      <c r="J630" s="104"/>
      <c r="K630" s="102">
        <v>65</v>
      </c>
      <c r="L630" s="102">
        <f t="shared" ref="L630:L636" si="487">J630*K630</f>
        <v>0</v>
      </c>
      <c r="M630" s="103"/>
      <c r="N630" s="105"/>
      <c r="O630" s="102">
        <f t="shared" ref="O630:O636" si="488">L630+M630+N630</f>
        <v>0</v>
      </c>
      <c r="P630" s="47"/>
    </row>
    <row r="631" spans="2:16" s="38" customFormat="1" x14ac:dyDescent="0.3">
      <c r="B631" s="39" t="str">
        <f>IF(TRIM(G631)&lt;&gt;"",COUNTA($G$66:G631)&amp;"","")</f>
        <v>406</v>
      </c>
      <c r="C631" s="252"/>
      <c r="D631" s="252"/>
      <c r="E631" s="252"/>
      <c r="F631" s="44" t="s">
        <v>408</v>
      </c>
      <c r="G631" s="111">
        <v>13</v>
      </c>
      <c r="H631" s="111"/>
      <c r="I631" s="111" t="s">
        <v>34</v>
      </c>
      <c r="J631" s="104"/>
      <c r="K631" s="102">
        <v>65</v>
      </c>
      <c r="L631" s="102">
        <f t="shared" si="487"/>
        <v>0</v>
      </c>
      <c r="M631" s="103"/>
      <c r="N631" s="105"/>
      <c r="O631" s="102">
        <f t="shared" si="488"/>
        <v>0</v>
      </c>
      <c r="P631" s="47"/>
    </row>
    <row r="632" spans="2:16" s="38" customFormat="1" x14ac:dyDescent="0.3">
      <c r="B632" s="39" t="str">
        <f>IF(TRIM(G632)&lt;&gt;"",COUNTA($G$66:G632)&amp;"","")</f>
        <v>407</v>
      </c>
      <c r="C632" s="252"/>
      <c r="D632" s="252"/>
      <c r="E632" s="252"/>
      <c r="F632" s="44" t="s">
        <v>409</v>
      </c>
      <c r="G632" s="111">
        <v>36</v>
      </c>
      <c r="H632" s="111"/>
      <c r="I632" s="111" t="s">
        <v>34</v>
      </c>
      <c r="J632" s="104"/>
      <c r="K632" s="102">
        <v>65</v>
      </c>
      <c r="L632" s="102">
        <f t="shared" si="487"/>
        <v>0</v>
      </c>
      <c r="M632" s="103"/>
      <c r="N632" s="105"/>
      <c r="O632" s="102">
        <f t="shared" si="488"/>
        <v>0</v>
      </c>
      <c r="P632" s="47"/>
    </row>
    <row r="633" spans="2:16" s="38" customFormat="1" x14ac:dyDescent="0.3">
      <c r="B633" s="39" t="str">
        <f>IF(TRIM(G633)&lt;&gt;"",COUNTA($G$66:G633)&amp;"","")</f>
        <v>408</v>
      </c>
      <c r="C633" s="252"/>
      <c r="D633" s="252"/>
      <c r="E633" s="252"/>
      <c r="F633" s="44" t="s">
        <v>410</v>
      </c>
      <c r="G633" s="111">
        <v>15</v>
      </c>
      <c r="H633" s="111"/>
      <c r="I633" s="111" t="s">
        <v>34</v>
      </c>
      <c r="J633" s="104"/>
      <c r="K633" s="102">
        <v>65</v>
      </c>
      <c r="L633" s="102">
        <f t="shared" si="487"/>
        <v>0</v>
      </c>
      <c r="M633" s="103"/>
      <c r="N633" s="105"/>
      <c r="O633" s="102">
        <f t="shared" si="488"/>
        <v>0</v>
      </c>
      <c r="P633" s="47"/>
    </row>
    <row r="634" spans="2:16" s="38" customFormat="1" ht="27.6" x14ac:dyDescent="0.3">
      <c r="B634" s="39" t="str">
        <f>IF(TRIM(G634)&lt;&gt;"",COUNTA($G$66:G634)&amp;"","")</f>
        <v>409</v>
      </c>
      <c r="C634" s="252"/>
      <c r="D634" s="252"/>
      <c r="E634" s="252"/>
      <c r="F634" s="44" t="s">
        <v>411</v>
      </c>
      <c r="G634" s="111">
        <v>811</v>
      </c>
      <c r="H634" s="111"/>
      <c r="I634" s="111" t="s">
        <v>34</v>
      </c>
      <c r="J634" s="104"/>
      <c r="K634" s="102">
        <v>65</v>
      </c>
      <c r="L634" s="102">
        <f t="shared" si="487"/>
        <v>0</v>
      </c>
      <c r="M634" s="103"/>
      <c r="N634" s="105"/>
      <c r="O634" s="102">
        <f t="shared" si="488"/>
        <v>0</v>
      </c>
      <c r="P634" s="47"/>
    </row>
    <row r="635" spans="2:16" s="38" customFormat="1" x14ac:dyDescent="0.3">
      <c r="B635" s="39" t="str">
        <f>IF(TRIM(G635)&lt;&gt;"",COUNTA($G$66:G635)&amp;"","")</f>
        <v>410</v>
      </c>
      <c r="C635" s="252"/>
      <c r="D635" s="252"/>
      <c r="E635" s="252"/>
      <c r="F635" s="44" t="s">
        <v>412</v>
      </c>
      <c r="G635" s="111">
        <v>3657</v>
      </c>
      <c r="H635" s="111"/>
      <c r="I635" s="111" t="s">
        <v>34</v>
      </c>
      <c r="J635" s="104"/>
      <c r="K635" s="102">
        <v>65</v>
      </c>
      <c r="L635" s="102">
        <f t="shared" si="487"/>
        <v>0</v>
      </c>
      <c r="M635" s="103"/>
      <c r="N635" s="105"/>
      <c r="O635" s="102">
        <f t="shared" si="488"/>
        <v>0</v>
      </c>
      <c r="P635" s="47"/>
    </row>
    <row r="636" spans="2:16" s="38" customFormat="1" ht="27.6" x14ac:dyDescent="0.3">
      <c r="B636" s="39" t="str">
        <f>IF(TRIM(G636)&lt;&gt;"",COUNTA($G$66:G636)&amp;"","")</f>
        <v>411</v>
      </c>
      <c r="C636" s="252"/>
      <c r="D636" s="252"/>
      <c r="E636" s="252"/>
      <c r="F636" s="44" t="s">
        <v>413</v>
      </c>
      <c r="G636" s="111">
        <v>369</v>
      </c>
      <c r="H636" s="111"/>
      <c r="I636" s="111" t="s">
        <v>34</v>
      </c>
      <c r="J636" s="104"/>
      <c r="K636" s="102">
        <v>65</v>
      </c>
      <c r="L636" s="102">
        <f t="shared" si="487"/>
        <v>0</v>
      </c>
      <c r="M636" s="103"/>
      <c r="N636" s="105"/>
      <c r="O636" s="102">
        <f t="shared" si="488"/>
        <v>0</v>
      </c>
      <c r="P636" s="47"/>
    </row>
    <row r="637" spans="2:16" s="38" customFormat="1" x14ac:dyDescent="0.3">
      <c r="B637" s="39" t="str">
        <f>IF(TRIM(G637)&lt;&gt;"",COUNTA($G$66:G637)&amp;"","")</f>
        <v/>
      </c>
      <c r="C637" s="178"/>
      <c r="D637" s="178"/>
      <c r="E637" s="178"/>
      <c r="F637" s="44" t="s">
        <v>414</v>
      </c>
      <c r="G637" s="111"/>
      <c r="H637" s="111"/>
      <c r="I637" s="111"/>
      <c r="J637" s="104"/>
      <c r="K637" s="102"/>
      <c r="L637" s="102"/>
      <c r="M637" s="103"/>
      <c r="N637" s="105"/>
      <c r="O637" s="102"/>
      <c r="P637" s="47"/>
    </row>
    <row r="638" spans="2:16" s="38" customFormat="1" x14ac:dyDescent="0.3">
      <c r="B638" s="39" t="str">
        <f>IF(TRIM(G638)&lt;&gt;"",COUNTA($G$66:G638)&amp;"","")</f>
        <v/>
      </c>
      <c r="C638" s="251"/>
      <c r="D638" s="251"/>
      <c r="E638" s="251"/>
      <c r="F638" s="99" t="s">
        <v>415</v>
      </c>
      <c r="G638" s="111"/>
      <c r="H638" s="111"/>
      <c r="I638" s="111"/>
      <c r="J638" s="104"/>
      <c r="K638" s="102"/>
      <c r="L638" s="102"/>
      <c r="M638" s="103"/>
      <c r="N638" s="105"/>
      <c r="O638" s="102"/>
      <c r="P638" s="47"/>
    </row>
    <row r="639" spans="2:16" s="38" customFormat="1" x14ac:dyDescent="0.3">
      <c r="B639" s="39" t="str">
        <f>IF(TRIM(G639)&lt;&gt;"",COUNTA($G$66:G639)&amp;"","")</f>
        <v>412</v>
      </c>
      <c r="C639" s="252"/>
      <c r="D639" s="252"/>
      <c r="E639" s="252"/>
      <c r="F639" s="44" t="s">
        <v>416</v>
      </c>
      <c r="G639" s="111">
        <v>4250</v>
      </c>
      <c r="H639" s="111"/>
      <c r="I639" s="111" t="s">
        <v>36</v>
      </c>
      <c r="J639" s="100"/>
      <c r="K639" s="102">
        <v>65</v>
      </c>
      <c r="L639" s="102">
        <f t="shared" ref="L639:L641" si="489">K639*J639</f>
        <v>0</v>
      </c>
      <c r="M639" s="103"/>
      <c r="N639" s="105"/>
      <c r="O639" s="102">
        <f t="shared" ref="O639:O641" si="490">L639+M639+N639</f>
        <v>0</v>
      </c>
      <c r="P639" s="47"/>
    </row>
    <row r="640" spans="2:16" s="38" customFormat="1" x14ac:dyDescent="0.3">
      <c r="B640" s="39" t="str">
        <f>IF(TRIM(G640)&lt;&gt;"",COUNTA($G$66:G640)&amp;"","")</f>
        <v>413</v>
      </c>
      <c r="C640" s="252"/>
      <c r="D640" s="252"/>
      <c r="E640" s="252"/>
      <c r="F640" s="44" t="s">
        <v>417</v>
      </c>
      <c r="G640" s="111">
        <v>7440</v>
      </c>
      <c r="H640" s="111"/>
      <c r="I640" s="111" t="s">
        <v>36</v>
      </c>
      <c r="J640" s="100"/>
      <c r="K640" s="102">
        <v>65</v>
      </c>
      <c r="L640" s="102">
        <f t="shared" si="489"/>
        <v>0</v>
      </c>
      <c r="M640" s="103"/>
      <c r="N640" s="105"/>
      <c r="O640" s="102">
        <f t="shared" si="490"/>
        <v>0</v>
      </c>
      <c r="P640" s="47"/>
    </row>
    <row r="641" spans="2:16" s="38" customFormat="1" x14ac:dyDescent="0.3">
      <c r="B641" s="39" t="str">
        <f>IF(TRIM(G641)&lt;&gt;"",COUNTA($G$66:G641)&amp;"","")</f>
        <v>414</v>
      </c>
      <c r="C641" s="253"/>
      <c r="D641" s="253"/>
      <c r="E641" s="253"/>
      <c r="F641" s="44" t="s">
        <v>418</v>
      </c>
      <c r="G641" s="111">
        <v>5250</v>
      </c>
      <c r="H641" s="111"/>
      <c r="I641" s="111" t="s">
        <v>36</v>
      </c>
      <c r="J641" s="100"/>
      <c r="K641" s="102">
        <v>65</v>
      </c>
      <c r="L641" s="102">
        <f t="shared" si="489"/>
        <v>0</v>
      </c>
      <c r="M641" s="103"/>
      <c r="N641" s="105"/>
      <c r="O641" s="102">
        <f t="shared" si="490"/>
        <v>0</v>
      </c>
      <c r="P641" s="47">
        <f t="shared" ref="P641" si="491">G641*O641</f>
        <v>0</v>
      </c>
    </row>
    <row r="642" spans="2:16" s="38" customFormat="1" x14ac:dyDescent="0.3">
      <c r="B642" s="92" t="str">
        <f>IF(TRIM(G642)&lt;&gt;"",COUNTA($G$66:G642)&amp;"","")</f>
        <v/>
      </c>
      <c r="C642" s="91"/>
      <c r="D642" s="93"/>
      <c r="E642" s="89">
        <v>21300000</v>
      </c>
      <c r="F642" s="23" t="s">
        <v>419</v>
      </c>
      <c r="G642" s="90"/>
      <c r="H642" s="91"/>
      <c r="I642" s="91"/>
      <c r="J642" s="91"/>
      <c r="K642" s="91"/>
      <c r="L642" s="91"/>
      <c r="M642" s="231"/>
      <c r="N642" s="91"/>
      <c r="O642" s="91"/>
      <c r="P642" s="232"/>
    </row>
    <row r="643" spans="2:16" s="38" customFormat="1" ht="27.6" x14ac:dyDescent="0.3">
      <c r="B643" s="39" t="str">
        <f>IF(TRIM(G643)&lt;&gt;"",COUNTA($G$66:G643)&amp;"","")</f>
        <v>415</v>
      </c>
      <c r="C643" s="251"/>
      <c r="D643" s="251"/>
      <c r="E643" s="251"/>
      <c r="F643" s="44" t="s">
        <v>420</v>
      </c>
      <c r="G643" s="111">
        <v>1</v>
      </c>
      <c r="H643" s="111"/>
      <c r="I643" s="111" t="s">
        <v>34</v>
      </c>
      <c r="J643" s="104"/>
      <c r="K643" s="102">
        <v>65</v>
      </c>
      <c r="L643" s="102">
        <f t="shared" ref="L643:L645" si="492">J643*K643</f>
        <v>0</v>
      </c>
      <c r="M643" s="103"/>
      <c r="N643" s="105"/>
      <c r="O643" s="102">
        <f t="shared" ref="O643:O645" si="493">L643+M643+N643</f>
        <v>0</v>
      </c>
      <c r="P643" s="47">
        <f t="shared" ref="P643:P645" si="494">G643*O643</f>
        <v>0</v>
      </c>
    </row>
    <row r="644" spans="2:16" s="38" customFormat="1" ht="27.6" x14ac:dyDescent="0.3">
      <c r="B644" s="39" t="str">
        <f>IF(TRIM(G644)&lt;&gt;"",COUNTA($G$66:G644)&amp;"","")</f>
        <v>416</v>
      </c>
      <c r="C644" s="252"/>
      <c r="D644" s="252"/>
      <c r="E644" s="252"/>
      <c r="F644" s="44" t="s">
        <v>421</v>
      </c>
      <c r="G644" s="111">
        <v>1</v>
      </c>
      <c r="H644" s="111"/>
      <c r="I644" s="111" t="s">
        <v>34</v>
      </c>
      <c r="J644" s="104"/>
      <c r="K644" s="102">
        <v>65</v>
      </c>
      <c r="L644" s="102">
        <f t="shared" si="492"/>
        <v>0</v>
      </c>
      <c r="M644" s="103"/>
      <c r="N644" s="105"/>
      <c r="O644" s="102">
        <f t="shared" si="493"/>
        <v>0</v>
      </c>
      <c r="P644" s="47">
        <f t="shared" si="494"/>
        <v>0</v>
      </c>
    </row>
    <row r="645" spans="2:16" s="38" customFormat="1" x14ac:dyDescent="0.3">
      <c r="B645" s="39" t="str">
        <f>IF(TRIM(G645)&lt;&gt;"",COUNTA($G$66:G645)&amp;"","")</f>
        <v>417</v>
      </c>
      <c r="C645" s="253"/>
      <c r="D645" s="253"/>
      <c r="E645" s="253"/>
      <c r="F645" s="44" t="s">
        <v>422</v>
      </c>
      <c r="G645" s="111">
        <v>1</v>
      </c>
      <c r="H645" s="111"/>
      <c r="I645" s="111" t="s">
        <v>34</v>
      </c>
      <c r="J645" s="104"/>
      <c r="K645" s="102">
        <v>65</v>
      </c>
      <c r="L645" s="102">
        <f t="shared" si="492"/>
        <v>0</v>
      </c>
      <c r="M645" s="103"/>
      <c r="N645" s="105"/>
      <c r="O645" s="102">
        <f t="shared" si="493"/>
        <v>0</v>
      </c>
      <c r="P645" s="47">
        <f t="shared" si="494"/>
        <v>0</v>
      </c>
    </row>
    <row r="646" spans="2:16" s="38" customFormat="1" ht="14.4" thickBot="1" x14ac:dyDescent="0.35">
      <c r="B646" s="177" t="str">
        <f>IF(TRIM(G646)&lt;&gt;"",COUNTA($G$66:G646)&amp;"","")</f>
        <v/>
      </c>
      <c r="C646" s="178"/>
      <c r="D646" s="178"/>
      <c r="E646" s="178"/>
      <c r="F646" s="17" t="s">
        <v>8</v>
      </c>
      <c r="G646" s="35"/>
      <c r="H646" s="26"/>
      <c r="I646" s="26"/>
      <c r="J646" s="37"/>
      <c r="K646" s="37"/>
      <c r="L646" s="19"/>
      <c r="M646" s="70"/>
      <c r="N646" s="37"/>
      <c r="O646" s="19"/>
      <c r="P646" s="48">
        <f>SUM(P630:P645)</f>
        <v>0</v>
      </c>
    </row>
    <row r="647" spans="2:16" s="38" customFormat="1" x14ac:dyDescent="0.3">
      <c r="B647" s="177" t="str">
        <f>IF(TRIM(G647)&lt;&gt;"",COUNTA($G$66:G647)&amp;"","")</f>
        <v/>
      </c>
      <c r="C647" s="178"/>
      <c r="D647" s="178"/>
      <c r="E647" s="178"/>
      <c r="F647" s="120"/>
      <c r="G647" s="126"/>
      <c r="H647" s="127"/>
      <c r="I647" s="127"/>
      <c r="J647" s="128"/>
      <c r="K647" s="128"/>
      <c r="L647" s="179"/>
      <c r="M647" s="180"/>
      <c r="N647" s="128"/>
      <c r="O647" s="179"/>
      <c r="P647" s="181"/>
    </row>
    <row r="648" spans="2:16" s="38" customFormat="1" x14ac:dyDescent="0.3">
      <c r="B648" s="177" t="str">
        <f>IF(TRIM(G648)&lt;&gt;"",COUNTA($G$66:G648)&amp;"","")</f>
        <v/>
      </c>
      <c r="C648" s="178"/>
      <c r="D648" s="178"/>
      <c r="E648" s="178"/>
      <c r="F648" s="120"/>
      <c r="G648" s="30"/>
      <c r="H648" s="4"/>
      <c r="I648" s="4"/>
      <c r="J648" s="6"/>
      <c r="K648" s="6"/>
      <c r="L648" s="182"/>
      <c r="M648" s="183"/>
      <c r="N648" s="6"/>
      <c r="O648" s="182"/>
      <c r="P648" s="184"/>
    </row>
    <row r="649" spans="2:16" s="38" customFormat="1" x14ac:dyDescent="0.3">
      <c r="B649" s="92" t="str">
        <f>IF(TRIM(G649)&lt;&gt;"",COUNTA($G$66:G649)&amp;"","")</f>
        <v/>
      </c>
      <c r="C649" s="91"/>
      <c r="D649" s="93"/>
      <c r="E649" s="98">
        <v>2200000</v>
      </c>
      <c r="F649" s="3" t="s">
        <v>423</v>
      </c>
      <c r="G649" s="90"/>
      <c r="H649" s="91"/>
      <c r="I649" s="91"/>
      <c r="J649" s="91"/>
      <c r="K649" s="91"/>
      <c r="L649" s="91"/>
      <c r="M649" s="231"/>
      <c r="N649" s="91"/>
      <c r="O649" s="91"/>
      <c r="P649" s="232"/>
    </row>
    <row r="650" spans="2:16" s="38" customFormat="1" ht="27.6" x14ac:dyDescent="0.3">
      <c r="B650" s="42" t="str">
        <f>IF(TRIM(G650)&lt;&gt;"",COUNTA($G$66:G650)&amp;"","")</f>
        <v>418</v>
      </c>
      <c r="C650" s="251" t="s">
        <v>424</v>
      </c>
      <c r="D650" s="251"/>
      <c r="E650" s="251"/>
      <c r="F650" s="44" t="s">
        <v>425</v>
      </c>
      <c r="G650" s="111">
        <v>16</v>
      </c>
      <c r="H650" s="111"/>
      <c r="I650" s="111" t="s">
        <v>34</v>
      </c>
      <c r="J650" s="104"/>
      <c r="K650" s="102">
        <v>65</v>
      </c>
      <c r="L650" s="102">
        <f t="shared" ref="L650:L713" si="495">J650*K650</f>
        <v>0</v>
      </c>
      <c r="M650" s="103"/>
      <c r="N650" s="105"/>
      <c r="O650" s="102">
        <f t="shared" ref="O650:O713" si="496">L650+M650+N650</f>
        <v>0</v>
      </c>
      <c r="P650" s="47">
        <f t="shared" ref="P650:P713" si="497">G650*O650</f>
        <v>0</v>
      </c>
    </row>
    <row r="651" spans="2:16" s="38" customFormat="1" x14ac:dyDescent="0.3">
      <c r="B651" s="42" t="str">
        <f>IF(TRIM(G651)&lt;&gt;"",COUNTA($G$66:G651)&amp;"","")</f>
        <v>419</v>
      </c>
      <c r="C651" s="252"/>
      <c r="D651" s="252"/>
      <c r="E651" s="252"/>
      <c r="F651" s="44" t="s">
        <v>426</v>
      </c>
      <c r="G651" s="111">
        <v>10</v>
      </c>
      <c r="H651" s="111"/>
      <c r="I651" s="111" t="s">
        <v>34</v>
      </c>
      <c r="J651" s="104"/>
      <c r="K651" s="102">
        <v>65</v>
      </c>
      <c r="L651" s="102">
        <f t="shared" si="495"/>
        <v>0</v>
      </c>
      <c r="M651" s="103"/>
      <c r="N651" s="105"/>
      <c r="O651" s="102">
        <f t="shared" si="496"/>
        <v>0</v>
      </c>
      <c r="P651" s="47">
        <f t="shared" si="497"/>
        <v>0</v>
      </c>
    </row>
    <row r="652" spans="2:16" s="38" customFormat="1" ht="27.6" x14ac:dyDescent="0.3">
      <c r="B652" s="42" t="str">
        <f>IF(TRIM(G652)&lt;&gt;"",COUNTA($G$66:G652)&amp;"","")</f>
        <v>420</v>
      </c>
      <c r="C652" s="252"/>
      <c r="D652" s="252"/>
      <c r="E652" s="252"/>
      <c r="F652" s="44" t="s">
        <v>427</v>
      </c>
      <c r="G652" s="111">
        <v>40</v>
      </c>
      <c r="H652" s="111"/>
      <c r="I652" s="111" t="s">
        <v>34</v>
      </c>
      <c r="J652" s="104"/>
      <c r="K652" s="102">
        <v>65</v>
      </c>
      <c r="L652" s="102">
        <f t="shared" si="495"/>
        <v>0</v>
      </c>
      <c r="M652" s="103"/>
      <c r="N652" s="105"/>
      <c r="O652" s="102">
        <f t="shared" si="496"/>
        <v>0</v>
      </c>
      <c r="P652" s="47">
        <f t="shared" si="497"/>
        <v>0</v>
      </c>
    </row>
    <row r="653" spans="2:16" s="38" customFormat="1" x14ac:dyDescent="0.3">
      <c r="B653" s="42" t="str">
        <f>IF(TRIM(G653)&lt;&gt;"",COUNTA($G$66:G653)&amp;"","")</f>
        <v>421</v>
      </c>
      <c r="C653" s="252"/>
      <c r="D653" s="252"/>
      <c r="E653" s="252"/>
      <c r="F653" s="44" t="s">
        <v>428</v>
      </c>
      <c r="G653" s="111">
        <v>22</v>
      </c>
      <c r="H653" s="111"/>
      <c r="I653" s="111" t="s">
        <v>34</v>
      </c>
      <c r="J653" s="104"/>
      <c r="K653" s="102">
        <v>65</v>
      </c>
      <c r="L653" s="102">
        <f t="shared" si="495"/>
        <v>0</v>
      </c>
      <c r="M653" s="103"/>
      <c r="N653" s="105"/>
      <c r="O653" s="102">
        <f t="shared" si="496"/>
        <v>0</v>
      </c>
      <c r="P653" s="47">
        <f t="shared" si="497"/>
        <v>0</v>
      </c>
    </row>
    <row r="654" spans="2:16" s="38" customFormat="1" x14ac:dyDescent="0.3">
      <c r="B654" s="42" t="str">
        <f>IF(TRIM(G654)&lt;&gt;"",COUNTA($G$66:G654)&amp;"","")</f>
        <v>422</v>
      </c>
      <c r="C654" s="252"/>
      <c r="D654" s="252"/>
      <c r="E654" s="252"/>
      <c r="F654" s="44" t="s">
        <v>429</v>
      </c>
      <c r="G654" s="111">
        <v>1</v>
      </c>
      <c r="H654" s="111"/>
      <c r="I654" s="111" t="s">
        <v>34</v>
      </c>
      <c r="J654" s="104"/>
      <c r="K654" s="102">
        <v>65</v>
      </c>
      <c r="L654" s="102">
        <f t="shared" si="495"/>
        <v>0</v>
      </c>
      <c r="M654" s="103"/>
      <c r="N654" s="105"/>
      <c r="O654" s="102">
        <f t="shared" si="496"/>
        <v>0</v>
      </c>
      <c r="P654" s="47">
        <f t="shared" si="497"/>
        <v>0</v>
      </c>
    </row>
    <row r="655" spans="2:16" s="38" customFormat="1" ht="41.4" x14ac:dyDescent="0.3">
      <c r="B655" s="42" t="str">
        <f>IF(TRIM(G655)&lt;&gt;"",COUNTA($G$66:G655)&amp;"","")</f>
        <v>423</v>
      </c>
      <c r="C655" s="252"/>
      <c r="D655" s="252"/>
      <c r="E655" s="252"/>
      <c r="F655" s="44" t="s">
        <v>430</v>
      </c>
      <c r="G655" s="111">
        <v>385</v>
      </c>
      <c r="H655" s="111"/>
      <c r="I655" s="111" t="s">
        <v>34</v>
      </c>
      <c r="J655" s="104"/>
      <c r="K655" s="102">
        <v>65</v>
      </c>
      <c r="L655" s="102">
        <f t="shared" si="495"/>
        <v>0</v>
      </c>
      <c r="M655" s="103"/>
      <c r="N655" s="105"/>
      <c r="O655" s="102">
        <f t="shared" si="496"/>
        <v>0</v>
      </c>
      <c r="P655" s="47">
        <f t="shared" si="497"/>
        <v>0</v>
      </c>
    </row>
    <row r="656" spans="2:16" s="38" customFormat="1" ht="27.6" x14ac:dyDescent="0.3">
      <c r="B656" s="42" t="str">
        <f>IF(TRIM(G656)&lt;&gt;"",COUNTA($G$66:G656)&amp;"","")</f>
        <v>424</v>
      </c>
      <c r="C656" s="252"/>
      <c r="D656" s="252"/>
      <c r="E656" s="252"/>
      <c r="F656" s="44" t="s">
        <v>431</v>
      </c>
      <c r="G656" s="111">
        <v>304</v>
      </c>
      <c r="H656" s="111"/>
      <c r="I656" s="111" t="s">
        <v>34</v>
      </c>
      <c r="J656" s="104"/>
      <c r="K656" s="102">
        <v>65</v>
      </c>
      <c r="L656" s="102">
        <f t="shared" si="495"/>
        <v>0</v>
      </c>
      <c r="M656" s="103"/>
      <c r="N656" s="105"/>
      <c r="O656" s="102">
        <f t="shared" si="496"/>
        <v>0</v>
      </c>
      <c r="P656" s="47">
        <f t="shared" si="497"/>
        <v>0</v>
      </c>
    </row>
    <row r="657" spans="2:16" s="38" customFormat="1" ht="27.6" x14ac:dyDescent="0.3">
      <c r="B657" s="42" t="str">
        <f>IF(TRIM(G657)&lt;&gt;"",COUNTA($G$66:G657)&amp;"","")</f>
        <v>425</v>
      </c>
      <c r="C657" s="252"/>
      <c r="D657" s="252"/>
      <c r="E657" s="252"/>
      <c r="F657" s="44" t="s">
        <v>432</v>
      </c>
      <c r="G657" s="111">
        <v>2</v>
      </c>
      <c r="H657" s="111"/>
      <c r="I657" s="111" t="s">
        <v>34</v>
      </c>
      <c r="J657" s="104"/>
      <c r="K657" s="102">
        <v>65</v>
      </c>
      <c r="L657" s="102">
        <f t="shared" si="495"/>
        <v>0</v>
      </c>
      <c r="M657" s="103"/>
      <c r="N657" s="105"/>
      <c r="O657" s="102">
        <f t="shared" si="496"/>
        <v>0</v>
      </c>
      <c r="P657" s="47">
        <f t="shared" si="497"/>
        <v>0</v>
      </c>
    </row>
    <row r="658" spans="2:16" s="38" customFormat="1" ht="27.6" x14ac:dyDescent="0.3">
      <c r="B658" s="42" t="str">
        <f>IF(TRIM(G658)&lt;&gt;"",COUNTA($G$66:G658)&amp;"","")</f>
        <v>426</v>
      </c>
      <c r="C658" s="252"/>
      <c r="D658" s="252"/>
      <c r="E658" s="252"/>
      <c r="F658" s="44" t="s">
        <v>433</v>
      </c>
      <c r="G658" s="111">
        <v>1</v>
      </c>
      <c r="H658" s="111"/>
      <c r="I658" s="111" t="s">
        <v>34</v>
      </c>
      <c r="J658" s="104"/>
      <c r="K658" s="102">
        <v>65</v>
      </c>
      <c r="L658" s="102">
        <f t="shared" si="495"/>
        <v>0</v>
      </c>
      <c r="M658" s="103"/>
      <c r="N658" s="105"/>
      <c r="O658" s="102">
        <f t="shared" si="496"/>
        <v>0</v>
      </c>
      <c r="P658" s="47">
        <f t="shared" si="497"/>
        <v>0</v>
      </c>
    </row>
    <row r="659" spans="2:16" s="38" customFormat="1" x14ac:dyDescent="0.3">
      <c r="B659" s="42" t="str">
        <f>IF(TRIM(G659)&lt;&gt;"",COUNTA($G$66:G659)&amp;"","")</f>
        <v>427</v>
      </c>
      <c r="C659" s="252"/>
      <c r="D659" s="252"/>
      <c r="E659" s="252"/>
      <c r="F659" s="44" t="s">
        <v>434</v>
      </c>
      <c r="G659" s="111">
        <v>11</v>
      </c>
      <c r="H659" s="111"/>
      <c r="I659" s="111" t="s">
        <v>34</v>
      </c>
      <c r="J659" s="104"/>
      <c r="K659" s="102">
        <v>65</v>
      </c>
      <c r="L659" s="102">
        <f t="shared" si="495"/>
        <v>0</v>
      </c>
      <c r="M659" s="103"/>
      <c r="N659" s="105"/>
      <c r="O659" s="102">
        <f t="shared" si="496"/>
        <v>0</v>
      </c>
      <c r="P659" s="47">
        <f t="shared" si="497"/>
        <v>0</v>
      </c>
    </row>
    <row r="660" spans="2:16" s="38" customFormat="1" x14ac:dyDescent="0.3">
      <c r="B660" s="42" t="str">
        <f>IF(TRIM(G660)&lt;&gt;"",COUNTA($G$66:G660)&amp;"","")</f>
        <v>428</v>
      </c>
      <c r="C660" s="252"/>
      <c r="D660" s="252"/>
      <c r="E660" s="252"/>
      <c r="F660" s="44" t="s">
        <v>435</v>
      </c>
      <c r="G660" s="111">
        <v>55</v>
      </c>
      <c r="H660" s="111"/>
      <c r="I660" s="111" t="s">
        <v>34</v>
      </c>
      <c r="J660" s="104"/>
      <c r="K660" s="102">
        <v>65</v>
      </c>
      <c r="L660" s="102">
        <f t="shared" si="495"/>
        <v>0</v>
      </c>
      <c r="M660" s="103"/>
      <c r="N660" s="105"/>
      <c r="O660" s="102">
        <f t="shared" si="496"/>
        <v>0</v>
      </c>
      <c r="P660" s="47">
        <f t="shared" si="497"/>
        <v>0</v>
      </c>
    </row>
    <row r="661" spans="2:16" s="38" customFormat="1" x14ac:dyDescent="0.3">
      <c r="B661" s="42" t="str">
        <f>IF(TRIM(G661)&lt;&gt;"",COUNTA($G$66:G661)&amp;"","")</f>
        <v>429</v>
      </c>
      <c r="C661" s="252"/>
      <c r="D661" s="252"/>
      <c r="E661" s="252"/>
      <c r="F661" s="44" t="s">
        <v>436</v>
      </c>
      <c r="G661" s="111">
        <v>5</v>
      </c>
      <c r="H661" s="111"/>
      <c r="I661" s="111" t="s">
        <v>34</v>
      </c>
      <c r="J661" s="104"/>
      <c r="K661" s="102">
        <v>65</v>
      </c>
      <c r="L661" s="102">
        <f t="shared" si="495"/>
        <v>0</v>
      </c>
      <c r="M661" s="103"/>
      <c r="N661" s="105"/>
      <c r="O661" s="102">
        <f t="shared" si="496"/>
        <v>0</v>
      </c>
      <c r="P661" s="47">
        <f t="shared" si="497"/>
        <v>0</v>
      </c>
    </row>
    <row r="662" spans="2:16" s="38" customFormat="1" ht="27.6" x14ac:dyDescent="0.3">
      <c r="B662" s="42" t="str">
        <f>IF(TRIM(G662)&lt;&gt;"",COUNTA($G$66:G662)&amp;"","")</f>
        <v>430</v>
      </c>
      <c r="C662" s="252"/>
      <c r="D662" s="252"/>
      <c r="E662" s="252"/>
      <c r="F662" s="44" t="s">
        <v>437</v>
      </c>
      <c r="G662" s="111">
        <v>2</v>
      </c>
      <c r="H662" s="111"/>
      <c r="I662" s="111" t="s">
        <v>34</v>
      </c>
      <c r="J662" s="104"/>
      <c r="K662" s="102">
        <v>65</v>
      </c>
      <c r="L662" s="102">
        <f t="shared" si="495"/>
        <v>0</v>
      </c>
      <c r="M662" s="103"/>
      <c r="N662" s="105"/>
      <c r="O662" s="102">
        <f t="shared" si="496"/>
        <v>0</v>
      </c>
      <c r="P662" s="47">
        <f t="shared" si="497"/>
        <v>0</v>
      </c>
    </row>
    <row r="663" spans="2:16" s="38" customFormat="1" x14ac:dyDescent="0.3">
      <c r="B663" s="42" t="str">
        <f>IF(TRIM(G663)&lt;&gt;"",COUNTA($G$66:G663)&amp;"","")</f>
        <v>431</v>
      </c>
      <c r="C663" s="252"/>
      <c r="D663" s="252"/>
      <c r="E663" s="252"/>
      <c r="F663" s="44" t="s">
        <v>438</v>
      </c>
      <c r="G663" s="111">
        <v>2</v>
      </c>
      <c r="H663" s="111"/>
      <c r="I663" s="111" t="s">
        <v>34</v>
      </c>
      <c r="J663" s="104"/>
      <c r="K663" s="102">
        <v>65</v>
      </c>
      <c r="L663" s="102">
        <f t="shared" si="495"/>
        <v>0</v>
      </c>
      <c r="M663" s="103"/>
      <c r="N663" s="105"/>
      <c r="O663" s="102">
        <f t="shared" si="496"/>
        <v>0</v>
      </c>
      <c r="P663" s="47">
        <f t="shared" si="497"/>
        <v>0</v>
      </c>
    </row>
    <row r="664" spans="2:16" s="38" customFormat="1" x14ac:dyDescent="0.3">
      <c r="B664" s="42" t="str">
        <f>IF(TRIM(G664)&lt;&gt;"",COUNTA($G$66:G664)&amp;"","")</f>
        <v>432</v>
      </c>
      <c r="C664" s="252"/>
      <c r="D664" s="252"/>
      <c r="E664" s="252"/>
      <c r="F664" s="44" t="s">
        <v>439</v>
      </c>
      <c r="G664" s="111">
        <v>19</v>
      </c>
      <c r="H664" s="111"/>
      <c r="I664" s="111" t="s">
        <v>34</v>
      </c>
      <c r="J664" s="104"/>
      <c r="K664" s="102">
        <v>65</v>
      </c>
      <c r="L664" s="102">
        <f t="shared" si="495"/>
        <v>0</v>
      </c>
      <c r="M664" s="103"/>
      <c r="N664" s="105"/>
      <c r="O664" s="102">
        <f t="shared" si="496"/>
        <v>0</v>
      </c>
      <c r="P664" s="47">
        <f t="shared" si="497"/>
        <v>0</v>
      </c>
    </row>
    <row r="665" spans="2:16" s="38" customFormat="1" ht="27.6" x14ac:dyDescent="0.3">
      <c r="B665" s="42" t="str">
        <f>IF(TRIM(G665)&lt;&gt;"",COUNTA($G$66:G665)&amp;"","")</f>
        <v>433</v>
      </c>
      <c r="C665" s="252"/>
      <c r="D665" s="252"/>
      <c r="E665" s="252"/>
      <c r="F665" s="44" t="s">
        <v>440</v>
      </c>
      <c r="G665" s="111">
        <v>11</v>
      </c>
      <c r="H665" s="111"/>
      <c r="I665" s="111" t="s">
        <v>34</v>
      </c>
      <c r="J665" s="104"/>
      <c r="K665" s="102">
        <v>65</v>
      </c>
      <c r="L665" s="102">
        <f t="shared" si="495"/>
        <v>0</v>
      </c>
      <c r="M665" s="103"/>
      <c r="N665" s="105"/>
      <c r="O665" s="102">
        <f t="shared" si="496"/>
        <v>0</v>
      </c>
      <c r="P665" s="47">
        <f t="shared" si="497"/>
        <v>0</v>
      </c>
    </row>
    <row r="666" spans="2:16" s="38" customFormat="1" x14ac:dyDescent="0.3">
      <c r="B666" s="42" t="str">
        <f>IF(TRIM(G666)&lt;&gt;"",COUNTA($G$66:G666)&amp;"","")</f>
        <v>434</v>
      </c>
      <c r="C666" s="252"/>
      <c r="D666" s="252"/>
      <c r="E666" s="252"/>
      <c r="F666" s="44" t="s">
        <v>441</v>
      </c>
      <c r="G666" s="111">
        <v>4</v>
      </c>
      <c r="H666" s="111"/>
      <c r="I666" s="111" t="s">
        <v>34</v>
      </c>
      <c r="J666" s="104"/>
      <c r="K666" s="102">
        <v>65</v>
      </c>
      <c r="L666" s="102">
        <f t="shared" si="495"/>
        <v>0</v>
      </c>
      <c r="M666" s="103"/>
      <c r="N666" s="105"/>
      <c r="O666" s="102">
        <f t="shared" si="496"/>
        <v>0</v>
      </c>
      <c r="P666" s="47">
        <f t="shared" si="497"/>
        <v>0</v>
      </c>
    </row>
    <row r="667" spans="2:16" s="38" customFormat="1" x14ac:dyDescent="0.3">
      <c r="B667" s="42" t="str">
        <f>IF(TRIM(G667)&lt;&gt;"",COUNTA($G$66:G667)&amp;"","")</f>
        <v>435</v>
      </c>
      <c r="C667" s="252"/>
      <c r="D667" s="252"/>
      <c r="E667" s="252"/>
      <c r="F667" s="44" t="s">
        <v>442</v>
      </c>
      <c r="G667" s="111">
        <v>2</v>
      </c>
      <c r="H667" s="111"/>
      <c r="I667" s="111" t="s">
        <v>34</v>
      </c>
      <c r="J667" s="104"/>
      <c r="K667" s="102">
        <v>65</v>
      </c>
      <c r="L667" s="102">
        <f t="shared" si="495"/>
        <v>0</v>
      </c>
      <c r="M667" s="103"/>
      <c r="N667" s="105"/>
      <c r="O667" s="102">
        <f t="shared" si="496"/>
        <v>0</v>
      </c>
      <c r="P667" s="47">
        <f t="shared" si="497"/>
        <v>0</v>
      </c>
    </row>
    <row r="668" spans="2:16" s="38" customFormat="1" x14ac:dyDescent="0.3">
      <c r="B668" s="42" t="str">
        <f>IF(TRIM(G668)&lt;&gt;"",COUNTA($G$66:G668)&amp;"","")</f>
        <v>436</v>
      </c>
      <c r="C668" s="252"/>
      <c r="D668" s="252"/>
      <c r="E668" s="252"/>
      <c r="F668" s="44" t="s">
        <v>443</v>
      </c>
      <c r="G668" s="111">
        <v>3</v>
      </c>
      <c r="H668" s="111"/>
      <c r="I668" s="111" t="s">
        <v>34</v>
      </c>
      <c r="J668" s="104"/>
      <c r="K668" s="102">
        <v>65</v>
      </c>
      <c r="L668" s="102">
        <f t="shared" si="495"/>
        <v>0</v>
      </c>
      <c r="M668" s="103"/>
      <c r="N668" s="105"/>
      <c r="O668" s="102">
        <f t="shared" si="496"/>
        <v>0</v>
      </c>
      <c r="P668" s="47">
        <f t="shared" si="497"/>
        <v>0</v>
      </c>
    </row>
    <row r="669" spans="2:16" s="38" customFormat="1" ht="27.6" x14ac:dyDescent="0.3">
      <c r="B669" s="42" t="str">
        <f>IF(TRIM(G669)&lt;&gt;"",COUNTA($G$66:G669)&amp;"","")</f>
        <v>437</v>
      </c>
      <c r="C669" s="252"/>
      <c r="D669" s="252"/>
      <c r="E669" s="252"/>
      <c r="F669" s="44" t="s">
        <v>444</v>
      </c>
      <c r="G669" s="111">
        <v>304</v>
      </c>
      <c r="H669" s="111"/>
      <c r="I669" s="111" t="s">
        <v>34</v>
      </c>
      <c r="J669" s="104"/>
      <c r="K669" s="102">
        <v>65</v>
      </c>
      <c r="L669" s="102">
        <f t="shared" si="495"/>
        <v>0</v>
      </c>
      <c r="M669" s="103"/>
      <c r="N669" s="105"/>
      <c r="O669" s="102">
        <f t="shared" si="496"/>
        <v>0</v>
      </c>
      <c r="P669" s="47">
        <f t="shared" si="497"/>
        <v>0</v>
      </c>
    </row>
    <row r="670" spans="2:16" s="38" customFormat="1" x14ac:dyDescent="0.3">
      <c r="B670" s="42" t="str">
        <f>IF(TRIM(G670)&lt;&gt;"",COUNTA($G$66:G670)&amp;"","")</f>
        <v>438</v>
      </c>
      <c r="C670" s="252"/>
      <c r="D670" s="252"/>
      <c r="E670" s="252"/>
      <c r="F670" s="44" t="s">
        <v>445</v>
      </c>
      <c r="G670" s="111">
        <v>211</v>
      </c>
      <c r="H670" s="111"/>
      <c r="I670" s="111" t="s">
        <v>34</v>
      </c>
      <c r="J670" s="104"/>
      <c r="K670" s="102">
        <v>65</v>
      </c>
      <c r="L670" s="102">
        <f t="shared" si="495"/>
        <v>0</v>
      </c>
      <c r="M670" s="103"/>
      <c r="N670" s="105"/>
      <c r="O670" s="102">
        <f t="shared" si="496"/>
        <v>0</v>
      </c>
      <c r="P670" s="47">
        <f t="shared" si="497"/>
        <v>0</v>
      </c>
    </row>
    <row r="671" spans="2:16" s="38" customFormat="1" x14ac:dyDescent="0.3">
      <c r="B671" s="42" t="str">
        <f>IF(TRIM(G671)&lt;&gt;"",COUNTA($G$66:G671)&amp;"","")</f>
        <v>439</v>
      </c>
      <c r="C671" s="252"/>
      <c r="D671" s="252"/>
      <c r="E671" s="252"/>
      <c r="F671" s="44" t="s">
        <v>446</v>
      </c>
      <c r="G671" s="111">
        <v>367</v>
      </c>
      <c r="H671" s="111"/>
      <c r="I671" s="111" t="s">
        <v>34</v>
      </c>
      <c r="J671" s="104"/>
      <c r="K671" s="102">
        <v>65</v>
      </c>
      <c r="L671" s="102">
        <f t="shared" si="495"/>
        <v>0</v>
      </c>
      <c r="M671" s="103"/>
      <c r="N671" s="105"/>
      <c r="O671" s="102">
        <f t="shared" si="496"/>
        <v>0</v>
      </c>
      <c r="P671" s="47">
        <f t="shared" si="497"/>
        <v>0</v>
      </c>
    </row>
    <row r="672" spans="2:16" s="38" customFormat="1" x14ac:dyDescent="0.3">
      <c r="B672" s="42" t="str">
        <f>IF(TRIM(G672)&lt;&gt;"",COUNTA($G$66:G672)&amp;"","")</f>
        <v>440</v>
      </c>
      <c r="C672" s="252"/>
      <c r="D672" s="252"/>
      <c r="E672" s="252"/>
      <c r="F672" s="44" t="s">
        <v>447</v>
      </c>
      <c r="G672" s="111">
        <v>4</v>
      </c>
      <c r="H672" s="111"/>
      <c r="I672" s="111" t="s">
        <v>34</v>
      </c>
      <c r="J672" s="104"/>
      <c r="K672" s="102">
        <v>65</v>
      </c>
      <c r="L672" s="102">
        <f t="shared" si="495"/>
        <v>0</v>
      </c>
      <c r="M672" s="103"/>
      <c r="N672" s="105"/>
      <c r="O672" s="102">
        <f t="shared" si="496"/>
        <v>0</v>
      </c>
      <c r="P672" s="47">
        <f t="shared" si="497"/>
        <v>0</v>
      </c>
    </row>
    <row r="673" spans="2:16" s="38" customFormat="1" x14ac:dyDescent="0.3">
      <c r="B673" s="42" t="str">
        <f>IF(TRIM(G673)&lt;&gt;"",COUNTA($G$66:G673)&amp;"","")</f>
        <v>441</v>
      </c>
      <c r="C673" s="252"/>
      <c r="D673" s="252"/>
      <c r="E673" s="252"/>
      <c r="F673" s="44" t="s">
        <v>448</v>
      </c>
      <c r="G673" s="111">
        <v>192</v>
      </c>
      <c r="H673" s="111"/>
      <c r="I673" s="111" t="s">
        <v>34</v>
      </c>
      <c r="J673" s="104"/>
      <c r="K673" s="102">
        <v>65</v>
      </c>
      <c r="L673" s="102">
        <f t="shared" si="495"/>
        <v>0</v>
      </c>
      <c r="M673" s="103"/>
      <c r="N673" s="105"/>
      <c r="O673" s="102">
        <f t="shared" si="496"/>
        <v>0</v>
      </c>
      <c r="P673" s="47">
        <f t="shared" si="497"/>
        <v>0</v>
      </c>
    </row>
    <row r="674" spans="2:16" s="38" customFormat="1" x14ac:dyDescent="0.3">
      <c r="B674" s="42" t="str">
        <f>IF(TRIM(G674)&lt;&gt;"",COUNTA($G$66:G674)&amp;"","")</f>
        <v>442</v>
      </c>
      <c r="C674" s="252"/>
      <c r="D674" s="252"/>
      <c r="E674" s="252"/>
      <c r="F674" s="44" t="s">
        <v>449</v>
      </c>
      <c r="G674" s="111">
        <v>4</v>
      </c>
      <c r="H674" s="111"/>
      <c r="I674" s="111" t="s">
        <v>34</v>
      </c>
      <c r="J674" s="104"/>
      <c r="K674" s="102">
        <v>65</v>
      </c>
      <c r="L674" s="102">
        <f t="shared" si="495"/>
        <v>0</v>
      </c>
      <c r="M674" s="103"/>
      <c r="N674" s="105"/>
      <c r="O674" s="102">
        <f t="shared" si="496"/>
        <v>0</v>
      </c>
      <c r="P674" s="47">
        <f t="shared" si="497"/>
        <v>0</v>
      </c>
    </row>
    <row r="675" spans="2:16" s="38" customFormat="1" ht="27.6" x14ac:dyDescent="0.3">
      <c r="B675" s="42" t="str">
        <f>IF(TRIM(G675)&lt;&gt;"",COUNTA($G$66:G675)&amp;"","")</f>
        <v>443</v>
      </c>
      <c r="C675" s="252"/>
      <c r="D675" s="252"/>
      <c r="E675" s="252"/>
      <c r="F675" s="44" t="s">
        <v>450</v>
      </c>
      <c r="G675" s="111">
        <v>10</v>
      </c>
      <c r="H675" s="111"/>
      <c r="I675" s="111" t="s">
        <v>34</v>
      </c>
      <c r="J675" s="104"/>
      <c r="K675" s="102">
        <v>65</v>
      </c>
      <c r="L675" s="102">
        <f t="shared" si="495"/>
        <v>0</v>
      </c>
      <c r="M675" s="103"/>
      <c r="N675" s="105"/>
      <c r="O675" s="102">
        <f t="shared" si="496"/>
        <v>0</v>
      </c>
      <c r="P675" s="47">
        <f t="shared" si="497"/>
        <v>0</v>
      </c>
    </row>
    <row r="676" spans="2:16" s="38" customFormat="1" x14ac:dyDescent="0.3">
      <c r="B676" s="42" t="str">
        <f>IF(TRIM(G676)&lt;&gt;"",COUNTA($G$66:G676)&amp;"","")</f>
        <v>444</v>
      </c>
      <c r="C676" s="252"/>
      <c r="D676" s="252"/>
      <c r="E676" s="252"/>
      <c r="F676" s="44" t="s">
        <v>451</v>
      </c>
      <c r="G676" s="111">
        <v>186</v>
      </c>
      <c r="H676" s="111"/>
      <c r="I676" s="111" t="s">
        <v>34</v>
      </c>
      <c r="J676" s="104"/>
      <c r="K676" s="102">
        <v>65</v>
      </c>
      <c r="L676" s="102">
        <f t="shared" si="495"/>
        <v>0</v>
      </c>
      <c r="M676" s="103"/>
      <c r="N676" s="105"/>
      <c r="O676" s="102">
        <f t="shared" si="496"/>
        <v>0</v>
      </c>
      <c r="P676" s="47">
        <f t="shared" si="497"/>
        <v>0</v>
      </c>
    </row>
    <row r="677" spans="2:16" s="38" customFormat="1" x14ac:dyDescent="0.3">
      <c r="B677" s="42" t="str">
        <f>IF(TRIM(G677)&lt;&gt;"",COUNTA($G$66:G677)&amp;"","")</f>
        <v>445</v>
      </c>
      <c r="C677" s="252"/>
      <c r="D677" s="252"/>
      <c r="E677" s="252"/>
      <c r="F677" s="44" t="s">
        <v>452</v>
      </c>
      <c r="G677" s="111">
        <v>422</v>
      </c>
      <c r="H677" s="111"/>
      <c r="I677" s="111" t="s">
        <v>34</v>
      </c>
      <c r="J677" s="104"/>
      <c r="K677" s="102">
        <v>65</v>
      </c>
      <c r="L677" s="102">
        <f t="shared" si="495"/>
        <v>0</v>
      </c>
      <c r="M677" s="103"/>
      <c r="N677" s="105"/>
      <c r="O677" s="102">
        <f t="shared" si="496"/>
        <v>0</v>
      </c>
      <c r="P677" s="47">
        <f t="shared" si="497"/>
        <v>0</v>
      </c>
    </row>
    <row r="678" spans="2:16" s="38" customFormat="1" ht="27.6" x14ac:dyDescent="0.3">
      <c r="B678" s="42" t="str">
        <f>IF(TRIM(G678)&lt;&gt;"",COUNTA($G$66:G678)&amp;"","")</f>
        <v>446</v>
      </c>
      <c r="C678" s="252"/>
      <c r="D678" s="252"/>
      <c r="E678" s="252"/>
      <c r="F678" s="44" t="s">
        <v>453</v>
      </c>
      <c r="G678" s="111">
        <v>1</v>
      </c>
      <c r="H678" s="111"/>
      <c r="I678" s="111" t="s">
        <v>34</v>
      </c>
      <c r="J678" s="104"/>
      <c r="K678" s="102">
        <v>65</v>
      </c>
      <c r="L678" s="102">
        <f t="shared" si="495"/>
        <v>0</v>
      </c>
      <c r="M678" s="103"/>
      <c r="N678" s="105"/>
      <c r="O678" s="102">
        <f t="shared" si="496"/>
        <v>0</v>
      </c>
      <c r="P678" s="47">
        <f t="shared" si="497"/>
        <v>0</v>
      </c>
    </row>
    <row r="679" spans="2:16" s="38" customFormat="1" ht="27.6" x14ac:dyDescent="0.3">
      <c r="B679" s="42" t="str">
        <f>IF(TRIM(G679)&lt;&gt;"",COUNTA($G$66:G679)&amp;"","")</f>
        <v>447</v>
      </c>
      <c r="C679" s="252"/>
      <c r="D679" s="252"/>
      <c r="E679" s="252"/>
      <c r="F679" s="44" t="s">
        <v>454</v>
      </c>
      <c r="G679" s="111">
        <v>3</v>
      </c>
      <c r="H679" s="111"/>
      <c r="I679" s="111" t="s">
        <v>34</v>
      </c>
      <c r="J679" s="104"/>
      <c r="K679" s="102">
        <v>65</v>
      </c>
      <c r="L679" s="102">
        <f t="shared" si="495"/>
        <v>0</v>
      </c>
      <c r="M679" s="103"/>
      <c r="N679" s="105"/>
      <c r="O679" s="102">
        <f t="shared" si="496"/>
        <v>0</v>
      </c>
      <c r="P679" s="47">
        <f t="shared" si="497"/>
        <v>0</v>
      </c>
    </row>
    <row r="680" spans="2:16" s="38" customFormat="1" ht="27.6" x14ac:dyDescent="0.3">
      <c r="B680" s="42" t="str">
        <f>IF(TRIM(G680)&lt;&gt;"",COUNTA($G$66:G680)&amp;"","")</f>
        <v>448</v>
      </c>
      <c r="C680" s="252"/>
      <c r="D680" s="252"/>
      <c r="E680" s="252"/>
      <c r="F680" s="44" t="s">
        <v>455</v>
      </c>
      <c r="G680" s="111">
        <v>2</v>
      </c>
      <c r="H680" s="111"/>
      <c r="I680" s="111" t="s">
        <v>34</v>
      </c>
      <c r="J680" s="104"/>
      <c r="K680" s="102">
        <v>65</v>
      </c>
      <c r="L680" s="102">
        <f t="shared" si="495"/>
        <v>0</v>
      </c>
      <c r="M680" s="103"/>
      <c r="N680" s="105"/>
      <c r="O680" s="102">
        <f t="shared" si="496"/>
        <v>0</v>
      </c>
      <c r="P680" s="47">
        <f t="shared" si="497"/>
        <v>0</v>
      </c>
    </row>
    <row r="681" spans="2:16" s="38" customFormat="1" ht="27.6" x14ac:dyDescent="0.3">
      <c r="B681" s="42" t="str">
        <f>IF(TRIM(G681)&lt;&gt;"",COUNTA($G$66:G681)&amp;"","")</f>
        <v>449</v>
      </c>
      <c r="C681" s="252"/>
      <c r="D681" s="252"/>
      <c r="E681" s="252"/>
      <c r="F681" s="44" t="s">
        <v>456</v>
      </c>
      <c r="G681" s="111">
        <v>93</v>
      </c>
      <c r="H681" s="111"/>
      <c r="I681" s="111" t="s">
        <v>34</v>
      </c>
      <c r="J681" s="104"/>
      <c r="K681" s="102">
        <v>65</v>
      </c>
      <c r="L681" s="102">
        <f t="shared" si="495"/>
        <v>0</v>
      </c>
      <c r="M681" s="103"/>
      <c r="N681" s="105"/>
      <c r="O681" s="102">
        <f t="shared" si="496"/>
        <v>0</v>
      </c>
      <c r="P681" s="47">
        <f t="shared" si="497"/>
        <v>0</v>
      </c>
    </row>
    <row r="682" spans="2:16" s="38" customFormat="1" ht="27.6" x14ac:dyDescent="0.3">
      <c r="B682" s="42" t="str">
        <f>IF(TRIM(G682)&lt;&gt;"",COUNTA($G$66:G682)&amp;"","")</f>
        <v>450</v>
      </c>
      <c r="C682" s="252"/>
      <c r="D682" s="252"/>
      <c r="E682" s="252"/>
      <c r="F682" s="44" t="s">
        <v>457</v>
      </c>
      <c r="G682" s="111">
        <v>33</v>
      </c>
      <c r="H682" s="111"/>
      <c r="I682" s="111" t="s">
        <v>34</v>
      </c>
      <c r="J682" s="104"/>
      <c r="K682" s="102">
        <v>65</v>
      </c>
      <c r="L682" s="102">
        <f t="shared" si="495"/>
        <v>0</v>
      </c>
      <c r="M682" s="103"/>
      <c r="N682" s="105"/>
      <c r="O682" s="102">
        <f t="shared" si="496"/>
        <v>0</v>
      </c>
      <c r="P682" s="47">
        <f t="shared" si="497"/>
        <v>0</v>
      </c>
    </row>
    <row r="683" spans="2:16" s="38" customFormat="1" ht="27.6" x14ac:dyDescent="0.3">
      <c r="B683" s="42" t="str">
        <f>IF(TRIM(G683)&lt;&gt;"",COUNTA($G$66:G683)&amp;"","")</f>
        <v>451</v>
      </c>
      <c r="C683" s="252"/>
      <c r="D683" s="252"/>
      <c r="E683" s="252"/>
      <c r="F683" s="44" t="s">
        <v>458</v>
      </c>
      <c r="G683" s="111">
        <v>1</v>
      </c>
      <c r="H683" s="111"/>
      <c r="I683" s="111" t="s">
        <v>34</v>
      </c>
      <c r="J683" s="104"/>
      <c r="K683" s="102">
        <v>65</v>
      </c>
      <c r="L683" s="102">
        <f t="shared" si="495"/>
        <v>0</v>
      </c>
      <c r="M683" s="103"/>
      <c r="N683" s="105"/>
      <c r="O683" s="102">
        <f t="shared" si="496"/>
        <v>0</v>
      </c>
      <c r="P683" s="47">
        <f t="shared" si="497"/>
        <v>0</v>
      </c>
    </row>
    <row r="684" spans="2:16" s="38" customFormat="1" ht="27.6" x14ac:dyDescent="0.3">
      <c r="B684" s="42" t="str">
        <f>IF(TRIM(G684)&lt;&gt;"",COUNTA($G$66:G684)&amp;"","")</f>
        <v>452</v>
      </c>
      <c r="C684" s="252"/>
      <c r="D684" s="252"/>
      <c r="E684" s="252"/>
      <c r="F684" s="44" t="s">
        <v>459</v>
      </c>
      <c r="G684" s="111">
        <v>1</v>
      </c>
      <c r="H684" s="111"/>
      <c r="I684" s="111" t="s">
        <v>34</v>
      </c>
      <c r="J684" s="104"/>
      <c r="K684" s="102">
        <v>65</v>
      </c>
      <c r="L684" s="102">
        <f t="shared" si="495"/>
        <v>0</v>
      </c>
      <c r="M684" s="103"/>
      <c r="N684" s="105"/>
      <c r="O684" s="102">
        <f t="shared" si="496"/>
        <v>0</v>
      </c>
      <c r="P684" s="47">
        <f t="shared" si="497"/>
        <v>0</v>
      </c>
    </row>
    <row r="685" spans="2:16" s="38" customFormat="1" ht="27.6" x14ac:dyDescent="0.3">
      <c r="B685" s="42" t="str">
        <f>IF(TRIM(G685)&lt;&gt;"",COUNTA($G$66:G685)&amp;"","")</f>
        <v>453</v>
      </c>
      <c r="C685" s="252"/>
      <c r="D685" s="252"/>
      <c r="E685" s="252"/>
      <c r="F685" s="44" t="s">
        <v>460</v>
      </c>
      <c r="G685" s="111">
        <v>1</v>
      </c>
      <c r="H685" s="111"/>
      <c r="I685" s="111" t="s">
        <v>34</v>
      </c>
      <c r="J685" s="104"/>
      <c r="K685" s="102">
        <v>65</v>
      </c>
      <c r="L685" s="102">
        <f t="shared" si="495"/>
        <v>0</v>
      </c>
      <c r="M685" s="103"/>
      <c r="N685" s="105"/>
      <c r="O685" s="102">
        <f t="shared" si="496"/>
        <v>0</v>
      </c>
      <c r="P685" s="47">
        <f t="shared" si="497"/>
        <v>0</v>
      </c>
    </row>
    <row r="686" spans="2:16" s="38" customFormat="1" x14ac:dyDescent="0.3">
      <c r="B686" s="42" t="str">
        <f>IF(TRIM(G686)&lt;&gt;"",COUNTA($G$66:G686)&amp;"","")</f>
        <v>454</v>
      </c>
      <c r="C686" s="252"/>
      <c r="D686" s="252"/>
      <c r="E686" s="252"/>
      <c r="F686" s="44" t="s">
        <v>461</v>
      </c>
      <c r="G686" s="111">
        <v>2</v>
      </c>
      <c r="H686" s="111"/>
      <c r="I686" s="111" t="s">
        <v>34</v>
      </c>
      <c r="J686" s="104"/>
      <c r="K686" s="102">
        <v>65</v>
      </c>
      <c r="L686" s="102">
        <f t="shared" si="495"/>
        <v>0</v>
      </c>
      <c r="M686" s="103"/>
      <c r="N686" s="105"/>
      <c r="O686" s="102">
        <f t="shared" si="496"/>
        <v>0</v>
      </c>
      <c r="P686" s="47">
        <f t="shared" si="497"/>
        <v>0</v>
      </c>
    </row>
    <row r="687" spans="2:16" s="38" customFormat="1" x14ac:dyDescent="0.3">
      <c r="B687" s="42" t="str">
        <f>IF(TRIM(G687)&lt;&gt;"",COUNTA($G$66:G687)&amp;"","")</f>
        <v>455</v>
      </c>
      <c r="C687" s="252"/>
      <c r="D687" s="252"/>
      <c r="E687" s="252"/>
      <c r="F687" s="44" t="s">
        <v>462</v>
      </c>
      <c r="G687" s="111">
        <f>505+11</f>
        <v>516</v>
      </c>
      <c r="H687" s="111"/>
      <c r="I687" s="111" t="s">
        <v>34</v>
      </c>
      <c r="J687" s="104"/>
      <c r="K687" s="102">
        <v>65</v>
      </c>
      <c r="L687" s="102">
        <f t="shared" si="495"/>
        <v>0</v>
      </c>
      <c r="M687" s="103"/>
      <c r="N687" s="105"/>
      <c r="O687" s="102">
        <f t="shared" si="496"/>
        <v>0</v>
      </c>
      <c r="P687" s="47">
        <f t="shared" si="497"/>
        <v>0</v>
      </c>
    </row>
    <row r="688" spans="2:16" s="38" customFormat="1" ht="27.6" x14ac:dyDescent="0.3">
      <c r="B688" s="42" t="str">
        <f>IF(TRIM(G688)&lt;&gt;"",COUNTA($G$66:G688)&amp;"","")</f>
        <v>456</v>
      </c>
      <c r="C688" s="252"/>
      <c r="D688" s="252"/>
      <c r="E688" s="252"/>
      <c r="F688" s="44" t="s">
        <v>463</v>
      </c>
      <c r="G688" s="111">
        <v>443</v>
      </c>
      <c r="H688" s="111"/>
      <c r="I688" s="111" t="s">
        <v>34</v>
      </c>
      <c r="J688" s="104"/>
      <c r="K688" s="102">
        <v>65</v>
      </c>
      <c r="L688" s="102">
        <f t="shared" si="495"/>
        <v>0</v>
      </c>
      <c r="M688" s="103"/>
      <c r="N688" s="105"/>
      <c r="O688" s="102">
        <f t="shared" si="496"/>
        <v>0</v>
      </c>
      <c r="P688" s="47">
        <f t="shared" si="497"/>
        <v>0</v>
      </c>
    </row>
    <row r="689" spans="2:16" s="38" customFormat="1" ht="27.6" x14ac:dyDescent="0.3">
      <c r="B689" s="42" t="str">
        <f>IF(TRIM(G689)&lt;&gt;"",COUNTA($G$66:G689)&amp;"","")</f>
        <v>457</v>
      </c>
      <c r="C689" s="252"/>
      <c r="D689" s="252"/>
      <c r="E689" s="252"/>
      <c r="F689" s="44" t="s">
        <v>464</v>
      </c>
      <c r="G689" s="111">
        <v>4</v>
      </c>
      <c r="H689" s="111"/>
      <c r="I689" s="111" t="s">
        <v>34</v>
      </c>
      <c r="J689" s="104"/>
      <c r="K689" s="102">
        <v>65</v>
      </c>
      <c r="L689" s="102">
        <f t="shared" si="495"/>
        <v>0</v>
      </c>
      <c r="M689" s="103"/>
      <c r="N689" s="105"/>
      <c r="O689" s="102">
        <f t="shared" si="496"/>
        <v>0</v>
      </c>
      <c r="P689" s="47">
        <f t="shared" si="497"/>
        <v>0</v>
      </c>
    </row>
    <row r="690" spans="2:16" s="38" customFormat="1" ht="27.6" x14ac:dyDescent="0.3">
      <c r="B690" s="42" t="str">
        <f>IF(TRIM(G690)&lt;&gt;"",COUNTA($G$66:G690)&amp;"","")</f>
        <v>458</v>
      </c>
      <c r="C690" s="252"/>
      <c r="D690" s="252"/>
      <c r="E690" s="252"/>
      <c r="F690" s="44" t="s">
        <v>465</v>
      </c>
      <c r="G690" s="111">
        <v>4</v>
      </c>
      <c r="H690" s="111"/>
      <c r="I690" s="111" t="s">
        <v>34</v>
      </c>
      <c r="J690" s="104"/>
      <c r="K690" s="102">
        <v>65</v>
      </c>
      <c r="L690" s="102">
        <f t="shared" si="495"/>
        <v>0</v>
      </c>
      <c r="M690" s="103"/>
      <c r="N690" s="105"/>
      <c r="O690" s="102">
        <f t="shared" si="496"/>
        <v>0</v>
      </c>
      <c r="P690" s="47">
        <f t="shared" si="497"/>
        <v>0</v>
      </c>
    </row>
    <row r="691" spans="2:16" s="38" customFormat="1" x14ac:dyDescent="0.3">
      <c r="B691" s="42" t="str">
        <f>IF(TRIM(G691)&lt;&gt;"",COUNTA($G$66:G691)&amp;"","")</f>
        <v/>
      </c>
      <c r="C691" s="252"/>
      <c r="D691" s="252"/>
      <c r="E691" s="252"/>
      <c r="F691" s="99" t="s">
        <v>466</v>
      </c>
      <c r="G691" s="186"/>
      <c r="H691" s="186"/>
      <c r="I691" s="186"/>
      <c r="J691" s="104"/>
      <c r="K691" s="102"/>
      <c r="L691" s="102"/>
      <c r="M691" s="103"/>
      <c r="N691" s="105"/>
      <c r="O691" s="102"/>
      <c r="P691" s="47"/>
    </row>
    <row r="692" spans="2:16" s="38" customFormat="1" x14ac:dyDescent="0.3">
      <c r="B692" s="42" t="str">
        <f>IF(TRIM(G692)&lt;&gt;"",COUNTA($G$66:G692)&amp;"","")</f>
        <v>459</v>
      </c>
      <c r="C692" s="252"/>
      <c r="D692" s="252"/>
      <c r="E692" s="252"/>
      <c r="F692" s="44" t="s">
        <v>467</v>
      </c>
      <c r="G692" s="111">
        <v>1</v>
      </c>
      <c r="H692" s="111"/>
      <c r="I692" s="111" t="s">
        <v>34</v>
      </c>
      <c r="J692" s="104"/>
      <c r="K692" s="102">
        <v>65</v>
      </c>
      <c r="L692" s="102">
        <f t="shared" ref="L692:L693" si="498">J692*K692</f>
        <v>0</v>
      </c>
      <c r="M692" s="103"/>
      <c r="N692" s="105"/>
      <c r="O692" s="102">
        <f t="shared" ref="O692:O693" si="499">L692+M692+N692</f>
        <v>0</v>
      </c>
      <c r="P692" s="47">
        <f t="shared" ref="P692:P693" si="500">G692*O692</f>
        <v>0</v>
      </c>
    </row>
    <row r="693" spans="2:16" s="38" customFormat="1" ht="27.6" x14ac:dyDescent="0.3">
      <c r="B693" s="42" t="str">
        <f>IF(TRIM(G693)&lt;&gt;"",COUNTA($G$66:G693)&amp;"","")</f>
        <v>460</v>
      </c>
      <c r="C693" s="252"/>
      <c r="D693" s="252"/>
      <c r="E693" s="252"/>
      <c r="F693" s="44" t="s">
        <v>468</v>
      </c>
      <c r="G693" s="111">
        <v>1</v>
      </c>
      <c r="H693" s="111"/>
      <c r="I693" s="111" t="s">
        <v>34</v>
      </c>
      <c r="J693" s="104"/>
      <c r="K693" s="102">
        <v>65</v>
      </c>
      <c r="L693" s="102">
        <f t="shared" si="498"/>
        <v>0</v>
      </c>
      <c r="M693" s="103"/>
      <c r="N693" s="105"/>
      <c r="O693" s="102">
        <f t="shared" si="499"/>
        <v>0</v>
      </c>
      <c r="P693" s="47">
        <f t="shared" si="500"/>
        <v>0</v>
      </c>
    </row>
    <row r="694" spans="2:16" s="38" customFormat="1" ht="27.6" x14ac:dyDescent="0.3">
      <c r="B694" s="42" t="str">
        <f>IF(TRIM(G694)&lt;&gt;"",COUNTA($G$66:G694)&amp;"","")</f>
        <v>461</v>
      </c>
      <c r="C694" s="252"/>
      <c r="D694" s="252"/>
      <c r="E694" s="252"/>
      <c r="F694" s="44" t="s">
        <v>469</v>
      </c>
      <c r="G694" s="111">
        <v>1</v>
      </c>
      <c r="H694" s="111"/>
      <c r="I694" s="111" t="s">
        <v>34</v>
      </c>
      <c r="J694" s="104"/>
      <c r="K694" s="102">
        <v>65</v>
      </c>
      <c r="L694" s="102">
        <f t="shared" si="495"/>
        <v>0</v>
      </c>
      <c r="M694" s="103"/>
      <c r="N694" s="105"/>
      <c r="O694" s="102">
        <f t="shared" si="496"/>
        <v>0</v>
      </c>
      <c r="P694" s="47">
        <f t="shared" si="497"/>
        <v>0</v>
      </c>
    </row>
    <row r="695" spans="2:16" s="38" customFormat="1" ht="27.6" x14ac:dyDescent="0.3">
      <c r="B695" s="42" t="str">
        <f>IF(TRIM(G695)&lt;&gt;"",COUNTA($G$66:G695)&amp;"","")</f>
        <v>462</v>
      </c>
      <c r="C695" s="252"/>
      <c r="D695" s="252"/>
      <c r="E695" s="252"/>
      <c r="F695" s="44" t="s">
        <v>470</v>
      </c>
      <c r="G695" s="111">
        <v>1</v>
      </c>
      <c r="H695" s="111"/>
      <c r="I695" s="111" t="s">
        <v>34</v>
      </c>
      <c r="J695" s="104"/>
      <c r="K695" s="102">
        <v>65</v>
      </c>
      <c r="L695" s="102">
        <f t="shared" si="495"/>
        <v>0</v>
      </c>
      <c r="M695" s="103"/>
      <c r="N695" s="105"/>
      <c r="O695" s="102">
        <f t="shared" si="496"/>
        <v>0</v>
      </c>
      <c r="P695" s="47">
        <f t="shared" si="497"/>
        <v>0</v>
      </c>
    </row>
    <row r="696" spans="2:16" s="38" customFormat="1" ht="27.6" x14ac:dyDescent="0.3">
      <c r="B696" s="42" t="str">
        <f>IF(TRIM(G696)&lt;&gt;"",COUNTA($G$66:G696)&amp;"","")</f>
        <v>463</v>
      </c>
      <c r="C696" s="252"/>
      <c r="D696" s="252"/>
      <c r="E696" s="252"/>
      <c r="F696" s="44" t="s">
        <v>471</v>
      </c>
      <c r="G696" s="111">
        <v>1</v>
      </c>
      <c r="H696" s="111"/>
      <c r="I696" s="111" t="s">
        <v>34</v>
      </c>
      <c r="J696" s="104"/>
      <c r="K696" s="102">
        <v>65</v>
      </c>
      <c r="L696" s="102">
        <f t="shared" si="495"/>
        <v>0</v>
      </c>
      <c r="M696" s="103"/>
      <c r="N696" s="105"/>
      <c r="O696" s="102">
        <f t="shared" si="496"/>
        <v>0</v>
      </c>
      <c r="P696" s="47">
        <f t="shared" si="497"/>
        <v>0</v>
      </c>
    </row>
    <row r="697" spans="2:16" s="38" customFormat="1" ht="27.6" x14ac:dyDescent="0.3">
      <c r="B697" s="42" t="str">
        <f>IF(TRIM(G697)&lt;&gt;"",COUNTA($G$66:G697)&amp;"","")</f>
        <v>464</v>
      </c>
      <c r="C697" s="252"/>
      <c r="D697" s="252"/>
      <c r="E697" s="252"/>
      <c r="F697" s="44" t="s">
        <v>472</v>
      </c>
      <c r="G697" s="111">
        <v>1</v>
      </c>
      <c r="H697" s="111"/>
      <c r="I697" s="111" t="s">
        <v>34</v>
      </c>
      <c r="J697" s="104"/>
      <c r="K697" s="102">
        <v>65</v>
      </c>
      <c r="L697" s="102">
        <f t="shared" si="495"/>
        <v>0</v>
      </c>
      <c r="M697" s="103"/>
      <c r="N697" s="105"/>
      <c r="O697" s="102">
        <f t="shared" si="496"/>
        <v>0</v>
      </c>
      <c r="P697" s="47">
        <f t="shared" si="497"/>
        <v>0</v>
      </c>
    </row>
    <row r="698" spans="2:16" s="38" customFormat="1" ht="27.6" x14ac:dyDescent="0.3">
      <c r="B698" s="42" t="str">
        <f>IF(TRIM(G698)&lt;&gt;"",COUNTA($G$66:G698)&amp;"","")</f>
        <v>465</v>
      </c>
      <c r="C698" s="252"/>
      <c r="D698" s="252"/>
      <c r="E698" s="252"/>
      <c r="F698" s="44" t="s">
        <v>473</v>
      </c>
      <c r="G698" s="111">
        <v>1</v>
      </c>
      <c r="H698" s="111"/>
      <c r="I698" s="111" t="s">
        <v>34</v>
      </c>
      <c r="J698" s="104"/>
      <c r="K698" s="102">
        <v>65</v>
      </c>
      <c r="L698" s="102">
        <f t="shared" si="495"/>
        <v>0</v>
      </c>
      <c r="M698" s="103"/>
      <c r="N698" s="105"/>
      <c r="O698" s="102">
        <f t="shared" si="496"/>
        <v>0</v>
      </c>
      <c r="P698" s="47">
        <f t="shared" si="497"/>
        <v>0</v>
      </c>
    </row>
    <row r="699" spans="2:16" s="38" customFormat="1" x14ac:dyDescent="0.3">
      <c r="B699" s="42" t="str">
        <f>IF(TRIM(G699)&lt;&gt;"",COUNTA($G$66:G699)&amp;"","")</f>
        <v>466</v>
      </c>
      <c r="C699" s="252"/>
      <c r="D699" s="252"/>
      <c r="E699" s="252"/>
      <c r="F699" s="44" t="s">
        <v>474</v>
      </c>
      <c r="G699" s="111">
        <v>1</v>
      </c>
      <c r="H699" s="111"/>
      <c r="I699" s="111" t="s">
        <v>34</v>
      </c>
      <c r="J699" s="104"/>
      <c r="K699" s="102">
        <v>65</v>
      </c>
      <c r="L699" s="102">
        <f t="shared" si="495"/>
        <v>0</v>
      </c>
      <c r="M699" s="103"/>
      <c r="N699" s="105"/>
      <c r="O699" s="102">
        <f t="shared" si="496"/>
        <v>0</v>
      </c>
      <c r="P699" s="47">
        <f t="shared" si="497"/>
        <v>0</v>
      </c>
    </row>
    <row r="700" spans="2:16" s="38" customFormat="1" x14ac:dyDescent="0.3">
      <c r="B700" s="42" t="str">
        <f>IF(TRIM(G700)&lt;&gt;"",COUNTA($G$66:G700)&amp;"","")</f>
        <v>467</v>
      </c>
      <c r="C700" s="252"/>
      <c r="D700" s="252"/>
      <c r="E700" s="252"/>
      <c r="F700" s="44" t="s">
        <v>475</v>
      </c>
      <c r="G700" s="111">
        <v>1</v>
      </c>
      <c r="H700" s="111"/>
      <c r="I700" s="111" t="s">
        <v>34</v>
      </c>
      <c r="J700" s="104"/>
      <c r="K700" s="102">
        <v>65</v>
      </c>
      <c r="L700" s="102">
        <f t="shared" si="495"/>
        <v>0</v>
      </c>
      <c r="M700" s="103"/>
      <c r="N700" s="105"/>
      <c r="O700" s="102">
        <f t="shared" si="496"/>
        <v>0</v>
      </c>
      <c r="P700" s="47">
        <f t="shared" si="497"/>
        <v>0</v>
      </c>
    </row>
    <row r="701" spans="2:16" s="38" customFormat="1" x14ac:dyDescent="0.3">
      <c r="B701" s="42" t="str">
        <f>IF(TRIM(G701)&lt;&gt;"",COUNTA($G$66:G701)&amp;"","")</f>
        <v>468</v>
      </c>
      <c r="C701" s="252"/>
      <c r="D701" s="252"/>
      <c r="E701" s="252"/>
      <c r="F701" s="44" t="s">
        <v>476</v>
      </c>
      <c r="G701" s="111">
        <v>1</v>
      </c>
      <c r="H701" s="111"/>
      <c r="I701" s="111" t="s">
        <v>34</v>
      </c>
      <c r="J701" s="104"/>
      <c r="K701" s="102">
        <v>65</v>
      </c>
      <c r="L701" s="102">
        <f t="shared" si="495"/>
        <v>0</v>
      </c>
      <c r="M701" s="103"/>
      <c r="N701" s="105"/>
      <c r="O701" s="102">
        <f t="shared" si="496"/>
        <v>0</v>
      </c>
      <c r="P701" s="47">
        <f t="shared" si="497"/>
        <v>0</v>
      </c>
    </row>
    <row r="702" spans="2:16" s="38" customFormat="1" x14ac:dyDescent="0.3">
      <c r="B702" s="42" t="str">
        <f>IF(TRIM(G702)&lt;&gt;"",COUNTA($G$66:G702)&amp;"","")</f>
        <v>469</v>
      </c>
      <c r="C702" s="252"/>
      <c r="D702" s="252"/>
      <c r="E702" s="252"/>
      <c r="F702" s="44" t="s">
        <v>477</v>
      </c>
      <c r="G702" s="111">
        <v>1</v>
      </c>
      <c r="H702" s="111"/>
      <c r="I702" s="111" t="s">
        <v>34</v>
      </c>
      <c r="J702" s="104"/>
      <c r="K702" s="102">
        <v>65</v>
      </c>
      <c r="L702" s="102">
        <f t="shared" si="495"/>
        <v>0</v>
      </c>
      <c r="M702" s="103"/>
      <c r="N702" s="105"/>
      <c r="O702" s="102">
        <f t="shared" si="496"/>
        <v>0</v>
      </c>
      <c r="P702" s="47">
        <f t="shared" si="497"/>
        <v>0</v>
      </c>
    </row>
    <row r="703" spans="2:16" s="38" customFormat="1" x14ac:dyDescent="0.3">
      <c r="B703" s="42" t="str">
        <f>IF(TRIM(G703)&lt;&gt;"",COUNTA($G$66:G703)&amp;"","")</f>
        <v>470</v>
      </c>
      <c r="C703" s="252"/>
      <c r="D703" s="252"/>
      <c r="E703" s="252"/>
      <c r="F703" s="44" t="s">
        <v>478</v>
      </c>
      <c r="G703" s="111">
        <v>1</v>
      </c>
      <c r="H703" s="111"/>
      <c r="I703" s="111" t="s">
        <v>34</v>
      </c>
      <c r="J703" s="104"/>
      <c r="K703" s="102">
        <v>65</v>
      </c>
      <c r="L703" s="102">
        <f t="shared" si="495"/>
        <v>0</v>
      </c>
      <c r="M703" s="103"/>
      <c r="N703" s="105"/>
      <c r="O703" s="102">
        <f t="shared" si="496"/>
        <v>0</v>
      </c>
      <c r="P703" s="47">
        <f t="shared" si="497"/>
        <v>0</v>
      </c>
    </row>
    <row r="704" spans="2:16" s="38" customFormat="1" x14ac:dyDescent="0.3">
      <c r="B704" s="42" t="str">
        <f>IF(TRIM(G704)&lt;&gt;"",COUNTA($G$66:G704)&amp;"","")</f>
        <v>471</v>
      </c>
      <c r="C704" s="252"/>
      <c r="D704" s="252"/>
      <c r="E704" s="252"/>
      <c r="F704" s="44" t="s">
        <v>479</v>
      </c>
      <c r="G704" s="111">
        <v>211</v>
      </c>
      <c r="H704" s="111"/>
      <c r="I704" s="111" t="s">
        <v>34</v>
      </c>
      <c r="J704" s="104"/>
      <c r="K704" s="102">
        <v>65</v>
      </c>
      <c r="L704" s="102">
        <f t="shared" si="495"/>
        <v>0</v>
      </c>
      <c r="M704" s="103"/>
      <c r="N704" s="105"/>
      <c r="O704" s="102">
        <f t="shared" si="496"/>
        <v>0</v>
      </c>
      <c r="P704" s="47">
        <f t="shared" si="497"/>
        <v>0</v>
      </c>
    </row>
    <row r="705" spans="2:16" s="38" customFormat="1" x14ac:dyDescent="0.3">
      <c r="B705" s="42" t="str">
        <f>IF(TRIM(G705)&lt;&gt;"",COUNTA($G$66:G705)&amp;"","")</f>
        <v>472</v>
      </c>
      <c r="C705" s="252"/>
      <c r="D705" s="252"/>
      <c r="E705" s="252"/>
      <c r="F705" s="44" t="s">
        <v>480</v>
      </c>
      <c r="G705" s="111">
        <v>1</v>
      </c>
      <c r="H705" s="111"/>
      <c r="I705" s="111" t="s">
        <v>34</v>
      </c>
      <c r="J705" s="104"/>
      <c r="K705" s="102">
        <v>65</v>
      </c>
      <c r="L705" s="102">
        <f t="shared" si="495"/>
        <v>0</v>
      </c>
      <c r="M705" s="103"/>
      <c r="N705" s="105"/>
      <c r="O705" s="102">
        <f t="shared" si="496"/>
        <v>0</v>
      </c>
      <c r="P705" s="47">
        <f t="shared" si="497"/>
        <v>0</v>
      </c>
    </row>
    <row r="706" spans="2:16" s="38" customFormat="1" x14ac:dyDescent="0.3">
      <c r="B706" s="42" t="str">
        <f>IF(TRIM(G706)&lt;&gt;"",COUNTA($G$66:G706)&amp;"","")</f>
        <v>473</v>
      </c>
      <c r="C706" s="252"/>
      <c r="D706" s="252"/>
      <c r="E706" s="252"/>
      <c r="F706" s="44" t="s">
        <v>481</v>
      </c>
      <c r="G706" s="111">
        <v>1</v>
      </c>
      <c r="H706" s="111"/>
      <c r="I706" s="111" t="s">
        <v>34</v>
      </c>
      <c r="J706" s="104"/>
      <c r="K706" s="102">
        <v>65</v>
      </c>
      <c r="L706" s="102">
        <f t="shared" si="495"/>
        <v>0</v>
      </c>
      <c r="M706" s="103"/>
      <c r="N706" s="105"/>
      <c r="O706" s="102">
        <f t="shared" si="496"/>
        <v>0</v>
      </c>
      <c r="P706" s="47">
        <f t="shared" si="497"/>
        <v>0</v>
      </c>
    </row>
    <row r="707" spans="2:16" s="38" customFormat="1" x14ac:dyDescent="0.3">
      <c r="B707" s="42" t="str">
        <f>IF(TRIM(G707)&lt;&gt;"",COUNTA($G$66:G707)&amp;"","")</f>
        <v>474</v>
      </c>
      <c r="C707" s="252"/>
      <c r="D707" s="252"/>
      <c r="E707" s="252"/>
      <c r="F707" s="44" t="s">
        <v>482</v>
      </c>
      <c r="G707" s="111">
        <v>93</v>
      </c>
      <c r="H707" s="111"/>
      <c r="I707" s="111" t="s">
        <v>34</v>
      </c>
      <c r="J707" s="104"/>
      <c r="K707" s="102">
        <v>65</v>
      </c>
      <c r="L707" s="102">
        <f t="shared" si="495"/>
        <v>0</v>
      </c>
      <c r="M707" s="103"/>
      <c r="N707" s="105"/>
      <c r="O707" s="102">
        <f t="shared" si="496"/>
        <v>0</v>
      </c>
      <c r="P707" s="47">
        <f t="shared" si="497"/>
        <v>0</v>
      </c>
    </row>
    <row r="708" spans="2:16" s="38" customFormat="1" ht="27.6" x14ac:dyDescent="0.3">
      <c r="B708" s="42" t="str">
        <f>IF(TRIM(G708)&lt;&gt;"",COUNTA($G$66:G708)&amp;"","")</f>
        <v>475</v>
      </c>
      <c r="C708" s="252"/>
      <c r="D708" s="252"/>
      <c r="E708" s="252"/>
      <c r="F708" s="44" t="s">
        <v>483</v>
      </c>
      <c r="G708" s="111">
        <v>1</v>
      </c>
      <c r="H708" s="111"/>
      <c r="I708" s="111" t="s">
        <v>34</v>
      </c>
      <c r="J708" s="104"/>
      <c r="K708" s="102">
        <v>65</v>
      </c>
      <c r="L708" s="102">
        <f t="shared" si="495"/>
        <v>0</v>
      </c>
      <c r="M708" s="103"/>
      <c r="N708" s="105"/>
      <c r="O708" s="102">
        <f t="shared" si="496"/>
        <v>0</v>
      </c>
      <c r="P708" s="47">
        <f t="shared" si="497"/>
        <v>0</v>
      </c>
    </row>
    <row r="709" spans="2:16" s="38" customFormat="1" ht="27.6" x14ac:dyDescent="0.3">
      <c r="B709" s="42" t="str">
        <f>IF(TRIM(G709)&lt;&gt;"",COUNTA($G$66:G709)&amp;"","")</f>
        <v>476</v>
      </c>
      <c r="C709" s="252"/>
      <c r="D709" s="252"/>
      <c r="E709" s="252"/>
      <c r="F709" s="44" t="s">
        <v>484</v>
      </c>
      <c r="G709" s="111">
        <v>1</v>
      </c>
      <c r="H709" s="111"/>
      <c r="I709" s="111" t="s">
        <v>34</v>
      </c>
      <c r="J709" s="104"/>
      <c r="K709" s="102">
        <v>65</v>
      </c>
      <c r="L709" s="102">
        <f t="shared" si="495"/>
        <v>0</v>
      </c>
      <c r="M709" s="103"/>
      <c r="N709" s="105"/>
      <c r="O709" s="102">
        <f t="shared" si="496"/>
        <v>0</v>
      </c>
      <c r="P709" s="47">
        <f t="shared" si="497"/>
        <v>0</v>
      </c>
    </row>
    <row r="710" spans="2:16" s="38" customFormat="1" x14ac:dyDescent="0.3">
      <c r="B710" s="42" t="str">
        <f>IF(TRIM(G710)&lt;&gt;"",COUNTA($G$66:G710)&amp;"","")</f>
        <v>477</v>
      </c>
      <c r="C710" s="252"/>
      <c r="D710" s="252"/>
      <c r="E710" s="252"/>
      <c r="F710" s="44" t="s">
        <v>485</v>
      </c>
      <c r="G710" s="111">
        <v>1</v>
      </c>
      <c r="H710" s="111"/>
      <c r="I710" s="111" t="s">
        <v>34</v>
      </c>
      <c r="J710" s="104"/>
      <c r="K710" s="102">
        <v>65</v>
      </c>
      <c r="L710" s="102">
        <f t="shared" si="495"/>
        <v>0</v>
      </c>
      <c r="M710" s="103"/>
      <c r="N710" s="105"/>
      <c r="O710" s="102">
        <f t="shared" si="496"/>
        <v>0</v>
      </c>
      <c r="P710" s="47">
        <f t="shared" si="497"/>
        <v>0</v>
      </c>
    </row>
    <row r="711" spans="2:16" s="38" customFormat="1" x14ac:dyDescent="0.3">
      <c r="B711" s="42" t="str">
        <f>IF(TRIM(G711)&lt;&gt;"",COUNTA($G$66:G711)&amp;"","")</f>
        <v>478</v>
      </c>
      <c r="C711" s="252"/>
      <c r="D711" s="252"/>
      <c r="E711" s="252"/>
      <c r="F711" s="44" t="s">
        <v>486</v>
      </c>
      <c r="G711" s="111">
        <v>2</v>
      </c>
      <c r="H711" s="111"/>
      <c r="I711" s="111" t="s">
        <v>34</v>
      </c>
      <c r="J711" s="104"/>
      <c r="K711" s="102">
        <v>65</v>
      </c>
      <c r="L711" s="102">
        <f t="shared" si="495"/>
        <v>0</v>
      </c>
      <c r="M711" s="103"/>
      <c r="N711" s="105"/>
      <c r="O711" s="102">
        <f t="shared" si="496"/>
        <v>0</v>
      </c>
      <c r="P711" s="47">
        <f t="shared" si="497"/>
        <v>0</v>
      </c>
    </row>
    <row r="712" spans="2:16" s="38" customFormat="1" x14ac:dyDescent="0.3">
      <c r="B712" s="42" t="str">
        <f>IF(TRIM(G712)&lt;&gt;"",COUNTA($G$66:G712)&amp;"","")</f>
        <v>479</v>
      </c>
      <c r="C712" s="252"/>
      <c r="D712" s="252"/>
      <c r="E712" s="252"/>
      <c r="F712" s="44" t="s">
        <v>487</v>
      </c>
      <c r="G712" s="111">
        <v>306</v>
      </c>
      <c r="H712" s="111"/>
      <c r="I712" s="111" t="s">
        <v>34</v>
      </c>
      <c r="J712" s="104"/>
      <c r="K712" s="102">
        <v>65</v>
      </c>
      <c r="L712" s="102">
        <f t="shared" si="495"/>
        <v>0</v>
      </c>
      <c r="M712" s="103"/>
      <c r="N712" s="105"/>
      <c r="O712" s="102">
        <f t="shared" si="496"/>
        <v>0</v>
      </c>
      <c r="P712" s="47">
        <f t="shared" si="497"/>
        <v>0</v>
      </c>
    </row>
    <row r="713" spans="2:16" s="38" customFormat="1" x14ac:dyDescent="0.3">
      <c r="B713" s="42" t="str">
        <f>IF(TRIM(G713)&lt;&gt;"",COUNTA($G$66:G713)&amp;"","")</f>
        <v>480</v>
      </c>
      <c r="C713" s="252"/>
      <c r="D713" s="252"/>
      <c r="E713" s="252"/>
      <c r="F713" s="44" t="s">
        <v>488</v>
      </c>
      <c r="G713" s="111">
        <v>2664</v>
      </c>
      <c r="H713" s="111"/>
      <c r="I713" s="111" t="s">
        <v>34</v>
      </c>
      <c r="J713" s="104"/>
      <c r="K713" s="102">
        <v>65</v>
      </c>
      <c r="L713" s="102">
        <f t="shared" si="495"/>
        <v>0</v>
      </c>
      <c r="M713" s="103"/>
      <c r="N713" s="105"/>
      <c r="O713" s="102">
        <f t="shared" si="496"/>
        <v>0</v>
      </c>
      <c r="P713" s="47">
        <f t="shared" si="497"/>
        <v>0</v>
      </c>
    </row>
    <row r="714" spans="2:16" s="38" customFormat="1" x14ac:dyDescent="0.3">
      <c r="B714" s="42" t="str">
        <f>IF(TRIM(G714)&lt;&gt;"",COUNTA($G$66:G714)&amp;"","")</f>
        <v>481</v>
      </c>
      <c r="C714" s="252"/>
      <c r="D714" s="252"/>
      <c r="E714" s="252"/>
      <c r="F714" s="44" t="s">
        <v>489</v>
      </c>
      <c r="G714" s="111">
        <v>311</v>
      </c>
      <c r="H714" s="111"/>
      <c r="I714" s="111" t="s">
        <v>34</v>
      </c>
      <c r="J714" s="104"/>
      <c r="K714" s="102">
        <v>65</v>
      </c>
      <c r="L714" s="102">
        <f t="shared" ref="L714:L718" si="501">J714*K714</f>
        <v>0</v>
      </c>
      <c r="M714" s="103"/>
      <c r="N714" s="105"/>
      <c r="O714" s="102">
        <f t="shared" ref="O714:O718" si="502">L714+M714+N714</f>
        <v>0</v>
      </c>
      <c r="P714" s="47">
        <f t="shared" ref="P714:P718" si="503">G714*O714</f>
        <v>0</v>
      </c>
    </row>
    <row r="715" spans="2:16" s="38" customFormat="1" x14ac:dyDescent="0.3">
      <c r="B715" s="42" t="str">
        <f>IF(TRIM(G715)&lt;&gt;"",COUNTA($G$66:G715)&amp;"","")</f>
        <v>482</v>
      </c>
      <c r="C715" s="252"/>
      <c r="D715" s="252"/>
      <c r="E715" s="252"/>
      <c r="F715" s="44" t="s">
        <v>490</v>
      </c>
      <c r="G715" s="111">
        <v>311</v>
      </c>
      <c r="H715" s="111"/>
      <c r="I715" s="111" t="s">
        <v>34</v>
      </c>
      <c r="J715" s="104"/>
      <c r="K715" s="102">
        <v>65</v>
      </c>
      <c r="L715" s="102">
        <f t="shared" si="501"/>
        <v>0</v>
      </c>
      <c r="M715" s="103"/>
      <c r="N715" s="105"/>
      <c r="O715" s="102">
        <f t="shared" si="502"/>
        <v>0</v>
      </c>
      <c r="P715" s="47">
        <f t="shared" si="503"/>
        <v>0</v>
      </c>
    </row>
    <row r="716" spans="2:16" s="38" customFormat="1" x14ac:dyDescent="0.3">
      <c r="B716" s="42" t="str">
        <f>IF(TRIM(G716)&lt;&gt;"",COUNTA($G$66:G716)&amp;"","")</f>
        <v>483</v>
      </c>
      <c r="C716" s="252"/>
      <c r="D716" s="252"/>
      <c r="E716" s="252"/>
      <c r="F716" s="44" t="s">
        <v>491</v>
      </c>
      <c r="G716" s="111">
        <v>622</v>
      </c>
      <c r="H716" s="111"/>
      <c r="I716" s="111" t="s">
        <v>34</v>
      </c>
      <c r="J716" s="104"/>
      <c r="K716" s="102">
        <v>65</v>
      </c>
      <c r="L716" s="102">
        <f t="shared" si="501"/>
        <v>0</v>
      </c>
      <c r="M716" s="103"/>
      <c r="N716" s="105"/>
      <c r="O716" s="102">
        <f t="shared" si="502"/>
        <v>0</v>
      </c>
      <c r="P716" s="47">
        <f t="shared" si="503"/>
        <v>0</v>
      </c>
    </row>
    <row r="717" spans="2:16" s="38" customFormat="1" x14ac:dyDescent="0.3">
      <c r="B717" s="42" t="str">
        <f>IF(TRIM(G717)&lt;&gt;"",COUNTA($G$66:G717)&amp;"","")</f>
        <v>484</v>
      </c>
      <c r="C717" s="252"/>
      <c r="D717" s="252"/>
      <c r="E717" s="252"/>
      <c r="F717" s="44" t="s">
        <v>492</v>
      </c>
      <c r="G717" s="111">
        <v>309</v>
      </c>
      <c r="H717" s="111"/>
      <c r="I717" s="111" t="s">
        <v>34</v>
      </c>
      <c r="J717" s="104"/>
      <c r="K717" s="102">
        <v>65</v>
      </c>
      <c r="L717" s="102">
        <f t="shared" si="501"/>
        <v>0</v>
      </c>
      <c r="M717" s="103"/>
      <c r="N717" s="105"/>
      <c r="O717" s="102">
        <f t="shared" si="502"/>
        <v>0</v>
      </c>
      <c r="P717" s="47">
        <f t="shared" si="503"/>
        <v>0</v>
      </c>
    </row>
    <row r="718" spans="2:16" s="38" customFormat="1" x14ac:dyDescent="0.3">
      <c r="B718" s="42" t="str">
        <f>IF(TRIM(G718)&lt;&gt;"",COUNTA($G$66:G718)&amp;"","")</f>
        <v>485</v>
      </c>
      <c r="C718" s="252"/>
      <c r="D718" s="252"/>
      <c r="E718" s="252"/>
      <c r="F718" s="44" t="s">
        <v>493</v>
      </c>
      <c r="G718" s="111">
        <v>309</v>
      </c>
      <c r="H718" s="111"/>
      <c r="I718" s="111" t="s">
        <v>34</v>
      </c>
      <c r="J718" s="104"/>
      <c r="K718" s="102">
        <v>65</v>
      </c>
      <c r="L718" s="102">
        <f t="shared" si="501"/>
        <v>0</v>
      </c>
      <c r="M718" s="103"/>
      <c r="N718" s="105"/>
      <c r="O718" s="102">
        <f t="shared" si="502"/>
        <v>0</v>
      </c>
      <c r="P718" s="47">
        <f t="shared" si="503"/>
        <v>0</v>
      </c>
    </row>
    <row r="719" spans="2:16" s="38" customFormat="1" x14ac:dyDescent="0.3">
      <c r="B719" s="42" t="str">
        <f>IF(TRIM(G719)&lt;&gt;"",COUNTA($G$66:G719)&amp;"","")</f>
        <v>486</v>
      </c>
      <c r="C719" s="253"/>
      <c r="D719" s="253"/>
      <c r="E719" s="253"/>
      <c r="F719" s="44" t="s">
        <v>414</v>
      </c>
      <c r="G719" s="111">
        <v>1</v>
      </c>
      <c r="H719" s="111"/>
      <c r="I719" s="111" t="s">
        <v>5</v>
      </c>
      <c r="J719" s="118"/>
      <c r="K719" s="101"/>
      <c r="L719" s="102"/>
      <c r="M719" s="125"/>
      <c r="N719" s="103"/>
      <c r="O719" s="102"/>
      <c r="P719" s="47"/>
    </row>
    <row r="720" spans="2:16" s="38" customFormat="1" ht="27.6" x14ac:dyDescent="0.3">
      <c r="B720" s="42" t="str">
        <f>IF(TRIM(G720)&lt;&gt;"",COUNTA($G$66:G720)&amp;"","")</f>
        <v/>
      </c>
      <c r="C720" s="251" t="s">
        <v>424</v>
      </c>
      <c r="D720" s="251"/>
      <c r="E720" s="251"/>
      <c r="F720" s="123" t="s">
        <v>494</v>
      </c>
      <c r="G720" s="171"/>
      <c r="H720" s="5"/>
      <c r="I720" s="5"/>
      <c r="J720" s="168"/>
      <c r="K720" s="168"/>
      <c r="L720" s="169"/>
      <c r="M720" s="170"/>
      <c r="N720" s="168"/>
      <c r="O720" s="169"/>
      <c r="P720" s="154"/>
    </row>
    <row r="721" spans="2:16" s="38" customFormat="1" x14ac:dyDescent="0.3">
      <c r="B721" s="42" t="str">
        <f>IF(TRIM(G721)&lt;&gt;"",COUNTA($G$66:G721)&amp;"","")</f>
        <v>487</v>
      </c>
      <c r="C721" s="252"/>
      <c r="D721" s="252"/>
      <c r="E721" s="252"/>
      <c r="F721" s="44" t="s">
        <v>495</v>
      </c>
      <c r="G721" s="111">
        <v>7555</v>
      </c>
      <c r="H721" s="111"/>
      <c r="I721" s="111" t="s">
        <v>36</v>
      </c>
      <c r="J721" s="100"/>
      <c r="K721" s="102">
        <v>65</v>
      </c>
      <c r="L721" s="102">
        <f t="shared" ref="L721:L734" si="504">K721*J721</f>
        <v>0</v>
      </c>
      <c r="M721" s="103"/>
      <c r="N721" s="105"/>
      <c r="O721" s="102">
        <f t="shared" ref="O721:O734" si="505">L721+M721+N721</f>
        <v>0</v>
      </c>
      <c r="P721" s="47">
        <f t="shared" ref="P721:P734" si="506">G721*O721</f>
        <v>0</v>
      </c>
    </row>
    <row r="722" spans="2:16" s="38" customFormat="1" x14ac:dyDescent="0.3">
      <c r="B722" s="42" t="str">
        <f>IF(TRIM(G722)&lt;&gt;"",COUNTA($G$66:G722)&amp;"","")</f>
        <v>488</v>
      </c>
      <c r="C722" s="252"/>
      <c r="D722" s="252"/>
      <c r="E722" s="252"/>
      <c r="F722" s="44" t="s">
        <v>496</v>
      </c>
      <c r="G722" s="111">
        <v>1340</v>
      </c>
      <c r="H722" s="111"/>
      <c r="I722" s="111" t="s">
        <v>36</v>
      </c>
      <c r="J722" s="100"/>
      <c r="K722" s="102">
        <v>65</v>
      </c>
      <c r="L722" s="102">
        <f t="shared" si="504"/>
        <v>0</v>
      </c>
      <c r="M722" s="103"/>
      <c r="N722" s="105"/>
      <c r="O722" s="102">
        <f t="shared" si="505"/>
        <v>0</v>
      </c>
      <c r="P722" s="47">
        <f t="shared" si="506"/>
        <v>0</v>
      </c>
    </row>
    <row r="723" spans="2:16" s="38" customFormat="1" x14ac:dyDescent="0.3">
      <c r="B723" s="42" t="str">
        <f>IF(TRIM(G723)&lt;&gt;"",COUNTA($G$66:G723)&amp;"","")</f>
        <v>489</v>
      </c>
      <c r="C723" s="252"/>
      <c r="D723" s="252"/>
      <c r="E723" s="252"/>
      <c r="F723" s="44" t="s">
        <v>497</v>
      </c>
      <c r="G723" s="111">
        <v>46090</v>
      </c>
      <c r="H723" s="111"/>
      <c r="I723" s="111" t="s">
        <v>36</v>
      </c>
      <c r="J723" s="100"/>
      <c r="K723" s="102">
        <v>65</v>
      </c>
      <c r="L723" s="102">
        <f t="shared" si="504"/>
        <v>0</v>
      </c>
      <c r="M723" s="103"/>
      <c r="N723" s="105"/>
      <c r="O723" s="102">
        <f t="shared" si="505"/>
        <v>0</v>
      </c>
      <c r="P723" s="47">
        <f t="shared" si="506"/>
        <v>0</v>
      </c>
    </row>
    <row r="724" spans="2:16" s="38" customFormat="1" x14ac:dyDescent="0.3">
      <c r="B724" s="42" t="str">
        <f>IF(TRIM(G724)&lt;&gt;"",COUNTA($G$66:G724)&amp;"","")</f>
        <v>490</v>
      </c>
      <c r="C724" s="252"/>
      <c r="D724" s="252"/>
      <c r="E724" s="252"/>
      <c r="F724" s="44" t="s">
        <v>498</v>
      </c>
      <c r="G724" s="111">
        <v>38435</v>
      </c>
      <c r="H724" s="111"/>
      <c r="I724" s="111" t="s">
        <v>36</v>
      </c>
      <c r="J724" s="100"/>
      <c r="K724" s="102">
        <v>65</v>
      </c>
      <c r="L724" s="102">
        <f t="shared" si="504"/>
        <v>0</v>
      </c>
      <c r="M724" s="103"/>
      <c r="N724" s="105"/>
      <c r="O724" s="102">
        <f t="shared" si="505"/>
        <v>0</v>
      </c>
      <c r="P724" s="47">
        <f t="shared" si="506"/>
        <v>0</v>
      </c>
    </row>
    <row r="725" spans="2:16" s="38" customFormat="1" x14ac:dyDescent="0.3">
      <c r="B725" s="42" t="str">
        <f>IF(TRIM(G725)&lt;&gt;"",COUNTA($G$66:G725)&amp;"","")</f>
        <v>491</v>
      </c>
      <c r="C725" s="252"/>
      <c r="D725" s="252"/>
      <c r="E725" s="252"/>
      <c r="F725" s="44" t="s">
        <v>499</v>
      </c>
      <c r="G725" s="111">
        <v>2420</v>
      </c>
      <c r="H725" s="111"/>
      <c r="I725" s="111" t="s">
        <v>36</v>
      </c>
      <c r="J725" s="100"/>
      <c r="K725" s="102">
        <v>65</v>
      </c>
      <c r="L725" s="102">
        <f t="shared" si="504"/>
        <v>0</v>
      </c>
      <c r="M725" s="103"/>
      <c r="N725" s="105"/>
      <c r="O725" s="102">
        <f t="shared" si="505"/>
        <v>0</v>
      </c>
      <c r="P725" s="47">
        <f t="shared" si="506"/>
        <v>0</v>
      </c>
    </row>
    <row r="726" spans="2:16" s="38" customFormat="1" x14ac:dyDescent="0.3">
      <c r="B726" s="42" t="str">
        <f>IF(TRIM(G726)&lt;&gt;"",COUNTA($G$66:G726)&amp;"","")</f>
        <v>492</v>
      </c>
      <c r="C726" s="252"/>
      <c r="D726" s="252"/>
      <c r="E726" s="252"/>
      <c r="F726" s="44" t="s">
        <v>500</v>
      </c>
      <c r="G726" s="111">
        <v>1165</v>
      </c>
      <c r="H726" s="111"/>
      <c r="I726" s="111" t="s">
        <v>36</v>
      </c>
      <c r="J726" s="100"/>
      <c r="K726" s="102">
        <v>65</v>
      </c>
      <c r="L726" s="102">
        <f t="shared" si="504"/>
        <v>0</v>
      </c>
      <c r="M726" s="103"/>
      <c r="N726" s="105"/>
      <c r="O726" s="102">
        <f t="shared" si="505"/>
        <v>0</v>
      </c>
      <c r="P726" s="47">
        <f t="shared" si="506"/>
        <v>0</v>
      </c>
    </row>
    <row r="727" spans="2:16" s="38" customFormat="1" x14ac:dyDescent="0.3">
      <c r="B727" s="42" t="str">
        <f>IF(TRIM(G727)&lt;&gt;"",COUNTA($G$66:G727)&amp;"","")</f>
        <v>493</v>
      </c>
      <c r="C727" s="252"/>
      <c r="D727" s="252"/>
      <c r="E727" s="252"/>
      <c r="F727" s="44" t="s">
        <v>501</v>
      </c>
      <c r="G727" s="111">
        <v>2155</v>
      </c>
      <c r="H727" s="111"/>
      <c r="I727" s="111" t="s">
        <v>36</v>
      </c>
      <c r="J727" s="100"/>
      <c r="K727" s="102">
        <v>65</v>
      </c>
      <c r="L727" s="102">
        <f t="shared" si="504"/>
        <v>0</v>
      </c>
      <c r="M727" s="103"/>
      <c r="N727" s="105"/>
      <c r="O727" s="102">
        <f t="shared" si="505"/>
        <v>0</v>
      </c>
      <c r="P727" s="47">
        <f t="shared" si="506"/>
        <v>0</v>
      </c>
    </row>
    <row r="728" spans="2:16" s="38" customFormat="1" x14ac:dyDescent="0.3">
      <c r="B728" s="42" t="str">
        <f>IF(TRIM(G728)&lt;&gt;"",COUNTA($G$66:G728)&amp;"","")</f>
        <v>494</v>
      </c>
      <c r="C728" s="252"/>
      <c r="D728" s="252"/>
      <c r="E728" s="252"/>
      <c r="F728" s="44" t="s">
        <v>502</v>
      </c>
      <c r="G728" s="111">
        <v>441</v>
      </c>
      <c r="H728" s="111"/>
      <c r="I728" s="111" t="s">
        <v>36</v>
      </c>
      <c r="J728" s="100"/>
      <c r="K728" s="102">
        <v>65</v>
      </c>
      <c r="L728" s="102">
        <f t="shared" si="504"/>
        <v>0</v>
      </c>
      <c r="M728" s="103"/>
      <c r="N728" s="105"/>
      <c r="O728" s="102">
        <f t="shared" si="505"/>
        <v>0</v>
      </c>
      <c r="P728" s="47">
        <f t="shared" si="506"/>
        <v>0</v>
      </c>
    </row>
    <row r="729" spans="2:16" s="38" customFormat="1" x14ac:dyDescent="0.3">
      <c r="B729" s="42" t="str">
        <f>IF(TRIM(G729)&lt;&gt;"",COUNTA($G$66:G729)&amp;"","")</f>
        <v>495</v>
      </c>
      <c r="C729" s="252"/>
      <c r="D729" s="252"/>
      <c r="E729" s="252"/>
      <c r="F729" s="44" t="s">
        <v>503</v>
      </c>
      <c r="G729" s="111">
        <v>160</v>
      </c>
      <c r="H729" s="111"/>
      <c r="I729" s="111" t="s">
        <v>36</v>
      </c>
      <c r="J729" s="100"/>
      <c r="K729" s="102">
        <v>65</v>
      </c>
      <c r="L729" s="102">
        <f t="shared" si="504"/>
        <v>0</v>
      </c>
      <c r="M729" s="103"/>
      <c r="N729" s="105"/>
      <c r="O729" s="102">
        <f t="shared" si="505"/>
        <v>0</v>
      </c>
      <c r="P729" s="47">
        <f t="shared" si="506"/>
        <v>0</v>
      </c>
    </row>
    <row r="730" spans="2:16" s="38" customFormat="1" x14ac:dyDescent="0.3">
      <c r="B730" s="42" t="str">
        <f>IF(TRIM(G730)&lt;&gt;"",COUNTA($G$66:G730)&amp;"","")</f>
        <v>496</v>
      </c>
      <c r="C730" s="252"/>
      <c r="D730" s="252"/>
      <c r="E730" s="252"/>
      <c r="F730" s="44" t="s">
        <v>504</v>
      </c>
      <c r="G730" s="111">
        <v>1830</v>
      </c>
      <c r="H730" s="111"/>
      <c r="I730" s="111" t="s">
        <v>36</v>
      </c>
      <c r="J730" s="100"/>
      <c r="K730" s="102">
        <v>65</v>
      </c>
      <c r="L730" s="102">
        <f t="shared" si="504"/>
        <v>0</v>
      </c>
      <c r="M730" s="103"/>
      <c r="N730" s="105"/>
      <c r="O730" s="102">
        <f t="shared" si="505"/>
        <v>0</v>
      </c>
      <c r="P730" s="47">
        <f t="shared" si="506"/>
        <v>0</v>
      </c>
    </row>
    <row r="731" spans="2:16" s="38" customFormat="1" x14ac:dyDescent="0.3">
      <c r="B731" s="42" t="str">
        <f>IF(TRIM(G731)&lt;&gt;"",COUNTA($G$66:G731)&amp;"","")</f>
        <v>497</v>
      </c>
      <c r="C731" s="252"/>
      <c r="D731" s="252"/>
      <c r="E731" s="252"/>
      <c r="F731" s="44" t="s">
        <v>505</v>
      </c>
      <c r="G731" s="111">
        <v>2050</v>
      </c>
      <c r="H731" s="111"/>
      <c r="I731" s="111" t="s">
        <v>36</v>
      </c>
      <c r="J731" s="100"/>
      <c r="K731" s="102">
        <v>65</v>
      </c>
      <c r="L731" s="102">
        <f t="shared" si="504"/>
        <v>0</v>
      </c>
      <c r="M731" s="103"/>
      <c r="N731" s="105"/>
      <c r="O731" s="102">
        <f t="shared" si="505"/>
        <v>0</v>
      </c>
      <c r="P731" s="47">
        <f t="shared" si="506"/>
        <v>0</v>
      </c>
    </row>
    <row r="732" spans="2:16" s="38" customFormat="1" x14ac:dyDescent="0.3">
      <c r="B732" s="42" t="str">
        <f>IF(TRIM(G732)&lt;&gt;"",COUNTA($G$66:G732)&amp;"","")</f>
        <v>498</v>
      </c>
      <c r="C732" s="252"/>
      <c r="D732" s="252"/>
      <c r="E732" s="252"/>
      <c r="F732" s="44" t="s">
        <v>506</v>
      </c>
      <c r="G732" s="111">
        <v>140</v>
      </c>
      <c r="H732" s="111"/>
      <c r="I732" s="111" t="s">
        <v>36</v>
      </c>
      <c r="J732" s="100"/>
      <c r="K732" s="102">
        <v>65</v>
      </c>
      <c r="L732" s="102">
        <f t="shared" si="504"/>
        <v>0</v>
      </c>
      <c r="M732" s="103"/>
      <c r="N732" s="105"/>
      <c r="O732" s="102">
        <f t="shared" si="505"/>
        <v>0</v>
      </c>
      <c r="P732" s="47">
        <f t="shared" si="506"/>
        <v>0</v>
      </c>
    </row>
    <row r="733" spans="2:16" s="38" customFormat="1" x14ac:dyDescent="0.3">
      <c r="B733" s="42" t="str">
        <f>IF(TRIM(G733)&lt;&gt;"",COUNTA($G$66:G733)&amp;"","")</f>
        <v>499</v>
      </c>
      <c r="C733" s="252"/>
      <c r="D733" s="252"/>
      <c r="E733" s="252"/>
      <c r="F733" s="44" t="s">
        <v>507</v>
      </c>
      <c r="G733" s="111">
        <v>390</v>
      </c>
      <c r="H733" s="111"/>
      <c r="I733" s="111" t="s">
        <v>36</v>
      </c>
      <c r="J733" s="100"/>
      <c r="K733" s="102">
        <v>65</v>
      </c>
      <c r="L733" s="102">
        <f t="shared" si="504"/>
        <v>0</v>
      </c>
      <c r="M733" s="103"/>
      <c r="N733" s="105"/>
      <c r="O733" s="102">
        <f t="shared" si="505"/>
        <v>0</v>
      </c>
      <c r="P733" s="47">
        <f t="shared" si="506"/>
        <v>0</v>
      </c>
    </row>
    <row r="734" spans="2:16" s="38" customFormat="1" x14ac:dyDescent="0.3">
      <c r="B734" s="42" t="str">
        <f>IF(TRIM(G734)&lt;&gt;"",COUNTA($G$66:G734)&amp;"","")</f>
        <v>500</v>
      </c>
      <c r="C734" s="252"/>
      <c r="D734" s="252"/>
      <c r="E734" s="252"/>
      <c r="F734" s="44" t="s">
        <v>508</v>
      </c>
      <c r="G734" s="111">
        <v>331</v>
      </c>
      <c r="H734" s="111"/>
      <c r="I734" s="111" t="s">
        <v>36</v>
      </c>
      <c r="J734" s="100"/>
      <c r="K734" s="102">
        <v>65</v>
      </c>
      <c r="L734" s="102">
        <f t="shared" si="504"/>
        <v>0</v>
      </c>
      <c r="M734" s="103"/>
      <c r="N734" s="105"/>
      <c r="O734" s="102">
        <f t="shared" si="505"/>
        <v>0</v>
      </c>
      <c r="P734" s="47">
        <f t="shared" si="506"/>
        <v>0</v>
      </c>
    </row>
    <row r="735" spans="2:16" s="38" customFormat="1" ht="27.6" x14ac:dyDescent="0.3">
      <c r="B735" s="42" t="str">
        <f>IF(TRIM(G735)&lt;&gt;"",COUNTA($G$66:G735)&amp;"","")</f>
        <v/>
      </c>
      <c r="C735" s="252"/>
      <c r="D735" s="252"/>
      <c r="E735" s="252"/>
      <c r="F735" s="123" t="s">
        <v>509</v>
      </c>
      <c r="G735" s="171"/>
      <c r="H735" s="5"/>
      <c r="I735" s="5"/>
      <c r="J735" s="168"/>
      <c r="K735" s="168"/>
      <c r="L735" s="169"/>
      <c r="M735" s="170"/>
      <c r="N735" s="168"/>
      <c r="O735" s="169"/>
      <c r="P735" s="154"/>
    </row>
    <row r="736" spans="2:16" s="38" customFormat="1" x14ac:dyDescent="0.3">
      <c r="B736" s="42" t="str">
        <f>IF(TRIM(G736)&lt;&gt;"",COUNTA($G$66:G736)&amp;"","")</f>
        <v>501</v>
      </c>
      <c r="C736" s="252"/>
      <c r="D736" s="252"/>
      <c r="E736" s="252"/>
      <c r="F736" s="44" t="s">
        <v>510</v>
      </c>
      <c r="G736" s="111">
        <v>2675</v>
      </c>
      <c r="H736" s="111"/>
      <c r="I736" s="111" t="s">
        <v>36</v>
      </c>
      <c r="J736" s="100"/>
      <c r="K736" s="102">
        <v>65</v>
      </c>
      <c r="L736" s="102">
        <f t="shared" ref="L736:L752" si="507">K736*J736</f>
        <v>0</v>
      </c>
      <c r="M736" s="103"/>
      <c r="N736" s="105"/>
      <c r="O736" s="102">
        <f t="shared" ref="O736:O752" si="508">L736+M736+N736</f>
        <v>0</v>
      </c>
      <c r="P736" s="47">
        <f t="shared" ref="P736:P752" si="509">G736*O736</f>
        <v>0</v>
      </c>
    </row>
    <row r="737" spans="2:16" s="38" customFormat="1" x14ac:dyDescent="0.3">
      <c r="B737" s="42" t="str">
        <f>IF(TRIM(G737)&lt;&gt;"",COUNTA($G$66:G737)&amp;"","")</f>
        <v>502</v>
      </c>
      <c r="C737" s="252"/>
      <c r="D737" s="252"/>
      <c r="E737" s="252"/>
      <c r="F737" s="44" t="s">
        <v>511</v>
      </c>
      <c r="G737" s="111">
        <v>40</v>
      </c>
      <c r="H737" s="111"/>
      <c r="I737" s="111" t="s">
        <v>36</v>
      </c>
      <c r="J737" s="100"/>
      <c r="K737" s="102">
        <v>65</v>
      </c>
      <c r="L737" s="102">
        <f t="shared" si="507"/>
        <v>0</v>
      </c>
      <c r="M737" s="103"/>
      <c r="N737" s="105"/>
      <c r="O737" s="102">
        <f t="shared" si="508"/>
        <v>0</v>
      </c>
      <c r="P737" s="47">
        <f t="shared" si="509"/>
        <v>0</v>
      </c>
    </row>
    <row r="738" spans="2:16" s="38" customFormat="1" x14ac:dyDescent="0.3">
      <c r="B738" s="42" t="str">
        <f>IF(TRIM(G738)&lt;&gt;"",COUNTA($G$66:G738)&amp;"","")</f>
        <v>503</v>
      </c>
      <c r="C738" s="252"/>
      <c r="D738" s="252"/>
      <c r="E738" s="252"/>
      <c r="F738" s="44" t="s">
        <v>512</v>
      </c>
      <c r="G738" s="111">
        <v>8645</v>
      </c>
      <c r="H738" s="111"/>
      <c r="I738" s="111" t="s">
        <v>36</v>
      </c>
      <c r="J738" s="100"/>
      <c r="K738" s="102">
        <v>65</v>
      </c>
      <c r="L738" s="102">
        <f t="shared" si="507"/>
        <v>0</v>
      </c>
      <c r="M738" s="103"/>
      <c r="N738" s="105"/>
      <c r="O738" s="102">
        <f t="shared" si="508"/>
        <v>0</v>
      </c>
      <c r="P738" s="47">
        <f t="shared" si="509"/>
        <v>0</v>
      </c>
    </row>
    <row r="739" spans="2:16" s="38" customFormat="1" x14ac:dyDescent="0.3">
      <c r="B739" s="42" t="str">
        <f>IF(TRIM(G739)&lt;&gt;"",COUNTA($G$66:G739)&amp;"","")</f>
        <v>504</v>
      </c>
      <c r="C739" s="252"/>
      <c r="D739" s="252"/>
      <c r="E739" s="252"/>
      <c r="F739" s="44" t="s">
        <v>513</v>
      </c>
      <c r="G739" s="111">
        <v>1517</v>
      </c>
      <c r="H739" s="111"/>
      <c r="I739" s="111" t="s">
        <v>36</v>
      </c>
      <c r="J739" s="100"/>
      <c r="K739" s="102">
        <v>65</v>
      </c>
      <c r="L739" s="102">
        <f t="shared" si="507"/>
        <v>0</v>
      </c>
      <c r="M739" s="103"/>
      <c r="N739" s="105"/>
      <c r="O739" s="102">
        <f t="shared" si="508"/>
        <v>0</v>
      </c>
      <c r="P739" s="47">
        <f t="shared" si="509"/>
        <v>0</v>
      </c>
    </row>
    <row r="740" spans="2:16" s="38" customFormat="1" x14ac:dyDescent="0.3">
      <c r="B740" s="42" t="str">
        <f>IF(TRIM(G740)&lt;&gt;"",COUNTA($G$66:G740)&amp;"","")</f>
        <v>505</v>
      </c>
      <c r="C740" s="252"/>
      <c r="D740" s="252"/>
      <c r="E740" s="252"/>
      <c r="F740" s="44" t="s">
        <v>514</v>
      </c>
      <c r="G740" s="111">
        <v>11350</v>
      </c>
      <c r="H740" s="111"/>
      <c r="I740" s="111" t="s">
        <v>36</v>
      </c>
      <c r="J740" s="100"/>
      <c r="K740" s="102">
        <v>65</v>
      </c>
      <c r="L740" s="102">
        <f t="shared" si="507"/>
        <v>0</v>
      </c>
      <c r="M740" s="103"/>
      <c r="N740" s="105"/>
      <c r="O740" s="102">
        <f t="shared" si="508"/>
        <v>0</v>
      </c>
      <c r="P740" s="47">
        <f t="shared" si="509"/>
        <v>0</v>
      </c>
    </row>
    <row r="741" spans="2:16" s="38" customFormat="1" x14ac:dyDescent="0.3">
      <c r="B741" s="42" t="str">
        <f>IF(TRIM(G741)&lt;&gt;"",COUNTA($G$66:G741)&amp;"","")</f>
        <v>506</v>
      </c>
      <c r="C741" s="252"/>
      <c r="D741" s="252"/>
      <c r="E741" s="252"/>
      <c r="F741" s="44" t="s">
        <v>515</v>
      </c>
      <c r="G741" s="111">
        <v>326</v>
      </c>
      <c r="H741" s="111"/>
      <c r="I741" s="111" t="s">
        <v>36</v>
      </c>
      <c r="J741" s="100"/>
      <c r="K741" s="102">
        <v>65</v>
      </c>
      <c r="L741" s="102">
        <f t="shared" si="507"/>
        <v>0</v>
      </c>
      <c r="M741" s="103"/>
      <c r="N741" s="105"/>
      <c r="O741" s="102">
        <f t="shared" si="508"/>
        <v>0</v>
      </c>
      <c r="P741" s="47">
        <f t="shared" si="509"/>
        <v>0</v>
      </c>
    </row>
    <row r="742" spans="2:16" s="38" customFormat="1" x14ac:dyDescent="0.3">
      <c r="B742" s="42" t="str">
        <f>IF(TRIM(G742)&lt;&gt;"",COUNTA($G$66:G742)&amp;"","")</f>
        <v>507</v>
      </c>
      <c r="C742" s="252"/>
      <c r="D742" s="252"/>
      <c r="E742" s="252"/>
      <c r="F742" s="44" t="s">
        <v>516</v>
      </c>
      <c r="G742" s="111">
        <v>1677</v>
      </c>
      <c r="H742" s="111"/>
      <c r="I742" s="111" t="s">
        <v>36</v>
      </c>
      <c r="J742" s="100"/>
      <c r="K742" s="102">
        <v>65</v>
      </c>
      <c r="L742" s="102">
        <f t="shared" si="507"/>
        <v>0</v>
      </c>
      <c r="M742" s="103"/>
      <c r="N742" s="105"/>
      <c r="O742" s="102">
        <f t="shared" si="508"/>
        <v>0</v>
      </c>
      <c r="P742" s="47">
        <f t="shared" si="509"/>
        <v>0</v>
      </c>
    </row>
    <row r="743" spans="2:16" s="38" customFormat="1" x14ac:dyDescent="0.3">
      <c r="B743" s="42" t="str">
        <f>IF(TRIM(G743)&lt;&gt;"",COUNTA($G$66:G743)&amp;"","")</f>
        <v>508</v>
      </c>
      <c r="C743" s="252"/>
      <c r="D743" s="252"/>
      <c r="E743" s="252"/>
      <c r="F743" s="44" t="s">
        <v>517</v>
      </c>
      <c r="G743" s="111">
        <v>6</v>
      </c>
      <c r="H743" s="111"/>
      <c r="I743" s="111" t="s">
        <v>34</v>
      </c>
      <c r="J743" s="100"/>
      <c r="K743" s="102">
        <v>65</v>
      </c>
      <c r="L743" s="102">
        <f t="shared" si="507"/>
        <v>0</v>
      </c>
      <c r="M743" s="103"/>
      <c r="N743" s="105"/>
      <c r="O743" s="102">
        <f t="shared" si="508"/>
        <v>0</v>
      </c>
      <c r="P743" s="47">
        <f t="shared" si="509"/>
        <v>0</v>
      </c>
    </row>
    <row r="744" spans="2:16" s="38" customFormat="1" x14ac:dyDescent="0.3">
      <c r="B744" s="42" t="str">
        <f>IF(TRIM(G744)&lt;&gt;"",COUNTA($G$66:G744)&amp;"","")</f>
        <v>509</v>
      </c>
      <c r="C744" s="252"/>
      <c r="D744" s="252"/>
      <c r="E744" s="252"/>
      <c r="F744" s="44" t="s">
        <v>518</v>
      </c>
      <c r="G744" s="111">
        <v>560</v>
      </c>
      <c r="H744" s="111"/>
      <c r="I744" s="111" t="s">
        <v>36</v>
      </c>
      <c r="J744" s="100"/>
      <c r="K744" s="102">
        <v>65</v>
      </c>
      <c r="L744" s="102">
        <f t="shared" si="507"/>
        <v>0</v>
      </c>
      <c r="M744" s="103"/>
      <c r="N744" s="105"/>
      <c r="O744" s="102">
        <f t="shared" si="508"/>
        <v>0</v>
      </c>
      <c r="P744" s="47">
        <f t="shared" si="509"/>
        <v>0</v>
      </c>
    </row>
    <row r="745" spans="2:16" s="38" customFormat="1" x14ac:dyDescent="0.3">
      <c r="B745" s="42" t="str">
        <f>IF(TRIM(G745)&lt;&gt;"",COUNTA($G$66:G745)&amp;"","")</f>
        <v>510</v>
      </c>
      <c r="C745" s="252"/>
      <c r="D745" s="252"/>
      <c r="E745" s="252"/>
      <c r="F745" s="44" t="s">
        <v>519</v>
      </c>
      <c r="G745" s="111">
        <v>8385</v>
      </c>
      <c r="H745" s="111"/>
      <c r="I745" s="111" t="s">
        <v>36</v>
      </c>
      <c r="J745" s="100"/>
      <c r="K745" s="102">
        <v>65</v>
      </c>
      <c r="L745" s="102">
        <f t="shared" si="507"/>
        <v>0</v>
      </c>
      <c r="M745" s="103"/>
      <c r="N745" s="105"/>
      <c r="O745" s="102">
        <f t="shared" si="508"/>
        <v>0</v>
      </c>
      <c r="P745" s="47">
        <f t="shared" si="509"/>
        <v>0</v>
      </c>
    </row>
    <row r="746" spans="2:16" s="38" customFormat="1" x14ac:dyDescent="0.3">
      <c r="B746" s="42" t="str">
        <f>IF(TRIM(G746)&lt;&gt;"",COUNTA($G$66:G746)&amp;"","")</f>
        <v>511</v>
      </c>
      <c r="C746" s="252"/>
      <c r="D746" s="252"/>
      <c r="E746" s="252"/>
      <c r="F746" s="44" t="s">
        <v>520</v>
      </c>
      <c r="G746" s="111">
        <v>725</v>
      </c>
      <c r="H746" s="111"/>
      <c r="I746" s="111" t="s">
        <v>36</v>
      </c>
      <c r="J746" s="100"/>
      <c r="K746" s="102">
        <v>65</v>
      </c>
      <c r="L746" s="102">
        <f t="shared" si="507"/>
        <v>0</v>
      </c>
      <c r="M746" s="103"/>
      <c r="N746" s="105"/>
      <c r="O746" s="102">
        <f t="shared" si="508"/>
        <v>0</v>
      </c>
      <c r="P746" s="47">
        <f t="shared" si="509"/>
        <v>0</v>
      </c>
    </row>
    <row r="747" spans="2:16" s="38" customFormat="1" x14ac:dyDescent="0.3">
      <c r="B747" s="42" t="str">
        <f>IF(TRIM(G747)&lt;&gt;"",COUNTA($G$66:G747)&amp;"","")</f>
        <v>512</v>
      </c>
      <c r="C747" s="252"/>
      <c r="D747" s="252"/>
      <c r="E747" s="252"/>
      <c r="F747" s="44" t="s">
        <v>521</v>
      </c>
      <c r="G747" s="111">
        <v>20</v>
      </c>
      <c r="H747" s="111"/>
      <c r="I747" s="111" t="s">
        <v>36</v>
      </c>
      <c r="J747" s="100"/>
      <c r="K747" s="102">
        <v>65</v>
      </c>
      <c r="L747" s="102">
        <f t="shared" si="507"/>
        <v>0</v>
      </c>
      <c r="M747" s="103"/>
      <c r="N747" s="105"/>
      <c r="O747" s="102">
        <f t="shared" si="508"/>
        <v>0</v>
      </c>
      <c r="P747" s="47">
        <f t="shared" si="509"/>
        <v>0</v>
      </c>
    </row>
    <row r="748" spans="2:16" s="38" customFormat="1" x14ac:dyDescent="0.3">
      <c r="B748" s="42" t="str">
        <f>IF(TRIM(G748)&lt;&gt;"",COUNTA($G$66:G748)&amp;"","")</f>
        <v>513</v>
      </c>
      <c r="C748" s="252"/>
      <c r="D748" s="252"/>
      <c r="E748" s="252"/>
      <c r="F748" s="44" t="s">
        <v>522</v>
      </c>
      <c r="G748" s="111">
        <v>69</v>
      </c>
      <c r="H748" s="111"/>
      <c r="I748" s="111" t="s">
        <v>34</v>
      </c>
      <c r="J748" s="100"/>
      <c r="K748" s="102">
        <v>65</v>
      </c>
      <c r="L748" s="102">
        <f t="shared" si="507"/>
        <v>0</v>
      </c>
      <c r="M748" s="103"/>
      <c r="N748" s="105"/>
      <c r="O748" s="102">
        <f t="shared" si="508"/>
        <v>0</v>
      </c>
      <c r="P748" s="47">
        <f t="shared" si="509"/>
        <v>0</v>
      </c>
    </row>
    <row r="749" spans="2:16" s="38" customFormat="1" x14ac:dyDescent="0.3">
      <c r="B749" s="42" t="str">
        <f>IF(TRIM(G749)&lt;&gt;"",COUNTA($G$66:G749)&amp;"","")</f>
        <v>514</v>
      </c>
      <c r="C749" s="252"/>
      <c r="D749" s="252"/>
      <c r="E749" s="252"/>
      <c r="F749" s="44" t="s">
        <v>523</v>
      </c>
      <c r="G749" s="111">
        <v>90</v>
      </c>
      <c r="H749" s="111"/>
      <c r="I749" s="111" t="s">
        <v>36</v>
      </c>
      <c r="J749" s="100"/>
      <c r="K749" s="102">
        <v>65</v>
      </c>
      <c r="L749" s="102">
        <f t="shared" si="507"/>
        <v>0</v>
      </c>
      <c r="M749" s="103"/>
      <c r="N749" s="105"/>
      <c r="O749" s="102">
        <f t="shared" si="508"/>
        <v>0</v>
      </c>
      <c r="P749" s="47">
        <f t="shared" si="509"/>
        <v>0</v>
      </c>
    </row>
    <row r="750" spans="2:16" s="38" customFormat="1" x14ac:dyDescent="0.3">
      <c r="B750" s="42" t="str">
        <f>IF(TRIM(G750)&lt;&gt;"",COUNTA($G$66:G750)&amp;"","")</f>
        <v>515</v>
      </c>
      <c r="C750" s="252"/>
      <c r="D750" s="252"/>
      <c r="E750" s="252"/>
      <c r="F750" s="44" t="s">
        <v>524</v>
      </c>
      <c r="G750" s="111">
        <v>610</v>
      </c>
      <c r="H750" s="111"/>
      <c r="I750" s="111" t="s">
        <v>36</v>
      </c>
      <c r="J750" s="104"/>
      <c r="K750" s="101">
        <v>65</v>
      </c>
      <c r="L750" s="102">
        <f t="shared" si="507"/>
        <v>0</v>
      </c>
      <c r="M750" s="103"/>
      <c r="N750" s="105"/>
      <c r="O750" s="102">
        <f t="shared" si="508"/>
        <v>0</v>
      </c>
      <c r="P750" s="47">
        <f t="shared" si="509"/>
        <v>0</v>
      </c>
    </row>
    <row r="751" spans="2:16" s="38" customFormat="1" x14ac:dyDescent="0.3">
      <c r="B751" s="42" t="str">
        <f>IF(TRIM(G751)&lt;&gt;"",COUNTA($G$66:G751)&amp;"","")</f>
        <v>516</v>
      </c>
      <c r="C751" s="252"/>
      <c r="D751" s="252"/>
      <c r="E751" s="252"/>
      <c r="F751" s="44" t="s">
        <v>525</v>
      </c>
      <c r="G751" s="111">
        <v>845</v>
      </c>
      <c r="H751" s="111"/>
      <c r="I751" s="111" t="s">
        <v>36</v>
      </c>
      <c r="J751" s="104"/>
      <c r="K751" s="101">
        <v>65</v>
      </c>
      <c r="L751" s="102">
        <f t="shared" si="507"/>
        <v>0</v>
      </c>
      <c r="M751" s="103"/>
      <c r="N751" s="105"/>
      <c r="O751" s="102">
        <f t="shared" si="508"/>
        <v>0</v>
      </c>
      <c r="P751" s="47">
        <f t="shared" si="509"/>
        <v>0</v>
      </c>
    </row>
    <row r="752" spans="2:16" s="38" customFormat="1" x14ac:dyDescent="0.3">
      <c r="B752" s="42" t="str">
        <f>IF(TRIM(G752)&lt;&gt;"",COUNTA($G$66:G752)&amp;"","")</f>
        <v>517</v>
      </c>
      <c r="C752" s="252"/>
      <c r="D752" s="252"/>
      <c r="E752" s="252"/>
      <c r="F752" s="44" t="s">
        <v>526</v>
      </c>
      <c r="G752" s="111">
        <v>120</v>
      </c>
      <c r="H752" s="111"/>
      <c r="I752" s="111" t="s">
        <v>36</v>
      </c>
      <c r="J752" s="100"/>
      <c r="K752" s="102">
        <v>65</v>
      </c>
      <c r="L752" s="102">
        <f t="shared" si="507"/>
        <v>0</v>
      </c>
      <c r="M752" s="103"/>
      <c r="N752" s="105"/>
      <c r="O752" s="102">
        <f t="shared" si="508"/>
        <v>0</v>
      </c>
      <c r="P752" s="47">
        <f t="shared" si="509"/>
        <v>0</v>
      </c>
    </row>
    <row r="753" spans="2:16" s="38" customFormat="1" x14ac:dyDescent="0.3">
      <c r="B753" s="42" t="str">
        <f>IF(TRIM(G753)&lt;&gt;"",COUNTA($G$66:G753)&amp;"","")</f>
        <v/>
      </c>
      <c r="C753" s="187"/>
      <c r="D753" s="187"/>
      <c r="E753" s="187"/>
      <c r="F753" s="99" t="s">
        <v>527</v>
      </c>
      <c r="G753" s="110"/>
      <c r="H753" s="110"/>
      <c r="I753" s="110"/>
      <c r="J753" s="104"/>
      <c r="K753" s="151"/>
      <c r="L753" s="152"/>
      <c r="M753" s="153"/>
      <c r="N753" s="151"/>
      <c r="O753" s="152"/>
      <c r="P753" s="154"/>
    </row>
    <row r="754" spans="2:16" s="38" customFormat="1" x14ac:dyDescent="0.3">
      <c r="B754" s="42" t="str">
        <f>IF(TRIM(G754)&lt;&gt;"",COUNTA($G$66:G754)&amp;"","")</f>
        <v>518</v>
      </c>
      <c r="C754" s="187"/>
      <c r="D754" s="187"/>
      <c r="E754" s="187"/>
      <c r="F754" s="44" t="s">
        <v>528</v>
      </c>
      <c r="G754" s="111">
        <v>25</v>
      </c>
      <c r="H754" s="111"/>
      <c r="I754" s="111" t="s">
        <v>36</v>
      </c>
      <c r="J754" s="100"/>
      <c r="K754" s="102">
        <v>65</v>
      </c>
      <c r="L754" s="102">
        <f t="shared" ref="L754:L755" si="510">K754*J754</f>
        <v>0</v>
      </c>
      <c r="M754" s="103"/>
      <c r="N754" s="105"/>
      <c r="O754" s="102">
        <f t="shared" ref="O754:O755" si="511">L754+M754+N754</f>
        <v>0</v>
      </c>
      <c r="P754" s="47">
        <f t="shared" ref="P754:P755" si="512">G754*O754</f>
        <v>0</v>
      </c>
    </row>
    <row r="755" spans="2:16" s="38" customFormat="1" x14ac:dyDescent="0.3">
      <c r="B755" s="42" t="str">
        <f>IF(TRIM(G755)&lt;&gt;"",COUNTA($G$66:G755)&amp;"","")</f>
        <v>519</v>
      </c>
      <c r="C755" s="187"/>
      <c r="D755" s="187"/>
      <c r="E755" s="187"/>
      <c r="F755" s="44" t="s">
        <v>529</v>
      </c>
      <c r="G755" s="111">
        <v>1600</v>
      </c>
      <c r="H755" s="111"/>
      <c r="I755" s="111" t="s">
        <v>36</v>
      </c>
      <c r="J755" s="100"/>
      <c r="K755" s="102">
        <v>65</v>
      </c>
      <c r="L755" s="102">
        <f t="shared" si="510"/>
        <v>0</v>
      </c>
      <c r="M755" s="103"/>
      <c r="N755" s="105"/>
      <c r="O755" s="102">
        <f t="shared" si="511"/>
        <v>0</v>
      </c>
      <c r="P755" s="47">
        <f t="shared" si="512"/>
        <v>0</v>
      </c>
    </row>
    <row r="756" spans="2:16" s="38" customFormat="1" x14ac:dyDescent="0.3">
      <c r="B756" s="42" t="str">
        <f>IF(TRIM(G756)&lt;&gt;"",COUNTA($G$66:G756)&amp;"","")</f>
        <v>520</v>
      </c>
      <c r="C756" s="187"/>
      <c r="D756" s="187"/>
      <c r="E756" s="187"/>
      <c r="F756" s="88" t="s">
        <v>530</v>
      </c>
      <c r="G756" s="171">
        <v>1</v>
      </c>
      <c r="H756" s="5"/>
      <c r="I756" s="5" t="s">
        <v>5</v>
      </c>
      <c r="J756" s="104"/>
      <c r="K756" s="152"/>
      <c r="L756" s="152"/>
      <c r="M756" s="153"/>
      <c r="N756" s="105"/>
      <c r="O756" s="103">
        <v>30000</v>
      </c>
      <c r="P756" s="69"/>
    </row>
    <row r="757" spans="2:16" s="38" customFormat="1" ht="14.4" thickBot="1" x14ac:dyDescent="0.35">
      <c r="B757" s="42" t="str">
        <f>IF(TRIM(G757)&lt;&gt;"",COUNTA($G$66:G757)&amp;"","")</f>
        <v/>
      </c>
      <c r="C757" s="111"/>
      <c r="D757" s="111"/>
      <c r="E757" s="111"/>
      <c r="F757" s="17" t="s">
        <v>8</v>
      </c>
      <c r="G757" s="35"/>
      <c r="H757" s="26"/>
      <c r="I757" s="26"/>
      <c r="J757" s="37"/>
      <c r="K757" s="37"/>
      <c r="L757" s="19"/>
      <c r="M757" s="70"/>
      <c r="N757" s="37"/>
      <c r="O757" s="19"/>
      <c r="P757" s="48">
        <f>SUM(P650:P756)</f>
        <v>0</v>
      </c>
    </row>
    <row r="758" spans="2:16" s="38" customFormat="1" x14ac:dyDescent="0.3">
      <c r="B758" s="42" t="str">
        <f>IF(TRIM(G758)&lt;&gt;"",COUNTA($G$66:G758)&amp;"","")</f>
        <v/>
      </c>
      <c r="C758" s="111"/>
      <c r="D758" s="111"/>
      <c r="E758" s="111"/>
      <c r="F758" s="17"/>
      <c r="G758" s="126"/>
      <c r="H758" s="127"/>
      <c r="I758" s="127"/>
      <c r="J758" s="128"/>
      <c r="K758" s="128"/>
      <c r="L758" s="129"/>
      <c r="M758" s="130"/>
      <c r="N758" s="128"/>
      <c r="O758" s="129"/>
      <c r="P758" s="131"/>
    </row>
    <row r="759" spans="2:16" s="38" customFormat="1" x14ac:dyDescent="0.3">
      <c r="B759" s="42" t="str">
        <f>IF(TRIM(G759)&lt;&gt;"",COUNTA($G$66:G759)&amp;"","")</f>
        <v/>
      </c>
      <c r="C759" s="111"/>
      <c r="D759" s="111"/>
      <c r="E759" s="111"/>
      <c r="F759" s="88"/>
      <c r="G759" s="30"/>
      <c r="H759" s="4"/>
      <c r="I759" s="4"/>
      <c r="J759" s="6"/>
      <c r="K759" s="6"/>
      <c r="L759" s="119"/>
      <c r="M759" s="121"/>
      <c r="N759" s="6"/>
      <c r="O759" s="119"/>
      <c r="P759" s="122"/>
    </row>
    <row r="760" spans="2:16" s="38" customFormat="1" ht="27.6" x14ac:dyDescent="0.3">
      <c r="B760" s="92" t="str">
        <f>IF(TRIM(G760)&lt;&gt;"",COUNTA($G$66:G760)&amp;"","")</f>
        <v/>
      </c>
      <c r="C760" s="91"/>
      <c r="D760" s="93"/>
      <c r="E760" s="98">
        <v>230000</v>
      </c>
      <c r="F760" s="3" t="s">
        <v>531</v>
      </c>
      <c r="G760" s="90"/>
      <c r="H760" s="91"/>
      <c r="I760" s="91"/>
      <c r="J760" s="91"/>
      <c r="K760" s="91"/>
      <c r="L760" s="91"/>
      <c r="M760" s="91"/>
      <c r="N760" s="91"/>
      <c r="O760" s="91"/>
      <c r="P760" s="232"/>
    </row>
    <row r="761" spans="2:16" s="38" customFormat="1" ht="27.6" x14ac:dyDescent="0.3">
      <c r="B761" s="42" t="str">
        <f>IF(TRIM(G761)&lt;&gt;"",COUNTA($G$66:G761)&amp;"","")</f>
        <v>521</v>
      </c>
      <c r="C761" s="251" t="s">
        <v>532</v>
      </c>
      <c r="D761" s="251"/>
      <c r="E761" s="251"/>
      <c r="F761" s="44" t="s">
        <v>533</v>
      </c>
      <c r="G761" s="111">
        <v>3</v>
      </c>
      <c r="H761" s="111"/>
      <c r="I761" s="111" t="s">
        <v>34</v>
      </c>
      <c r="J761" s="104"/>
      <c r="K761" s="102">
        <v>65</v>
      </c>
      <c r="L761" s="102">
        <f t="shared" ref="L761:L799" si="513">J761*K761</f>
        <v>0</v>
      </c>
      <c r="M761" s="103"/>
      <c r="N761" s="105"/>
      <c r="O761" s="102">
        <f t="shared" ref="O761:O799" si="514">L761+M761+N761</f>
        <v>0</v>
      </c>
      <c r="P761" s="47">
        <f t="shared" ref="P761:P799" si="515">G761*O761</f>
        <v>0</v>
      </c>
    </row>
    <row r="762" spans="2:16" s="38" customFormat="1" ht="27.6" x14ac:dyDescent="0.3">
      <c r="B762" s="42" t="str">
        <f>IF(TRIM(G762)&lt;&gt;"",COUNTA($G$66:G762)&amp;"","")</f>
        <v>522</v>
      </c>
      <c r="C762" s="252"/>
      <c r="D762" s="252"/>
      <c r="E762" s="252"/>
      <c r="F762" s="44" t="s">
        <v>534</v>
      </c>
      <c r="G762" s="111">
        <v>2</v>
      </c>
      <c r="H762" s="111"/>
      <c r="I762" s="111" t="s">
        <v>34</v>
      </c>
      <c r="J762" s="104"/>
      <c r="K762" s="102">
        <v>65</v>
      </c>
      <c r="L762" s="102">
        <f t="shared" si="513"/>
        <v>0</v>
      </c>
      <c r="M762" s="103"/>
      <c r="N762" s="105"/>
      <c r="O762" s="102">
        <f t="shared" si="514"/>
        <v>0</v>
      </c>
      <c r="P762" s="47">
        <f t="shared" si="515"/>
        <v>0</v>
      </c>
    </row>
    <row r="763" spans="2:16" s="38" customFormat="1" x14ac:dyDescent="0.3">
      <c r="B763" s="42" t="str">
        <f>IF(TRIM(G763)&lt;&gt;"",COUNTA($G$66:G763)&amp;"","")</f>
        <v>523</v>
      </c>
      <c r="C763" s="252"/>
      <c r="D763" s="252"/>
      <c r="E763" s="252"/>
      <c r="F763" s="44" t="s">
        <v>535</v>
      </c>
      <c r="G763" s="111">
        <v>1</v>
      </c>
      <c r="H763" s="111"/>
      <c r="I763" s="111" t="s">
        <v>34</v>
      </c>
      <c r="J763" s="104"/>
      <c r="K763" s="102">
        <v>65</v>
      </c>
      <c r="L763" s="102">
        <f t="shared" si="513"/>
        <v>0</v>
      </c>
      <c r="M763" s="103"/>
      <c r="N763" s="105"/>
      <c r="O763" s="102">
        <f t="shared" si="514"/>
        <v>0</v>
      </c>
      <c r="P763" s="47">
        <f t="shared" si="515"/>
        <v>0</v>
      </c>
    </row>
    <row r="764" spans="2:16" s="38" customFormat="1" x14ac:dyDescent="0.3">
      <c r="B764" s="42" t="str">
        <f>IF(TRIM(G764)&lt;&gt;"",COUNTA($G$66:G764)&amp;"","")</f>
        <v>524</v>
      </c>
      <c r="C764" s="252"/>
      <c r="D764" s="252"/>
      <c r="E764" s="252"/>
      <c r="F764" s="44" t="s">
        <v>536</v>
      </c>
      <c r="G764" s="111">
        <v>1</v>
      </c>
      <c r="H764" s="111"/>
      <c r="I764" s="111" t="s">
        <v>34</v>
      </c>
      <c r="J764" s="104"/>
      <c r="K764" s="102">
        <v>65</v>
      </c>
      <c r="L764" s="102">
        <f t="shared" si="513"/>
        <v>0</v>
      </c>
      <c r="M764" s="103"/>
      <c r="N764" s="105"/>
      <c r="O764" s="102">
        <f t="shared" si="514"/>
        <v>0</v>
      </c>
      <c r="P764" s="47">
        <f t="shared" si="515"/>
        <v>0</v>
      </c>
    </row>
    <row r="765" spans="2:16" s="38" customFormat="1" x14ac:dyDescent="0.3">
      <c r="B765" s="42" t="str">
        <f>IF(TRIM(G765)&lt;&gt;"",COUNTA($G$66:G765)&amp;"","")</f>
        <v>525</v>
      </c>
      <c r="C765" s="252"/>
      <c r="D765" s="252"/>
      <c r="E765" s="252"/>
      <c r="F765" s="44" t="s">
        <v>537</v>
      </c>
      <c r="G765" s="111">
        <v>1</v>
      </c>
      <c r="H765" s="111"/>
      <c r="I765" s="111" t="s">
        <v>34</v>
      </c>
      <c r="J765" s="104"/>
      <c r="K765" s="102">
        <v>65</v>
      </c>
      <c r="L765" s="102">
        <f t="shared" si="513"/>
        <v>0</v>
      </c>
      <c r="M765" s="103"/>
      <c r="N765" s="105"/>
      <c r="O765" s="102">
        <f t="shared" si="514"/>
        <v>0</v>
      </c>
      <c r="P765" s="47">
        <f t="shared" si="515"/>
        <v>0</v>
      </c>
    </row>
    <row r="766" spans="2:16" s="38" customFormat="1" x14ac:dyDescent="0.3">
      <c r="B766" s="42" t="str">
        <f>IF(TRIM(G766)&lt;&gt;"",COUNTA($G$66:G766)&amp;"","")</f>
        <v>526</v>
      </c>
      <c r="C766" s="252"/>
      <c r="D766" s="252"/>
      <c r="E766" s="252"/>
      <c r="F766" s="44" t="s">
        <v>538</v>
      </c>
      <c r="G766" s="111">
        <v>1</v>
      </c>
      <c r="H766" s="111"/>
      <c r="I766" s="111" t="s">
        <v>34</v>
      </c>
      <c r="J766" s="104"/>
      <c r="K766" s="102">
        <v>65</v>
      </c>
      <c r="L766" s="102">
        <f t="shared" si="513"/>
        <v>0</v>
      </c>
      <c r="M766" s="103"/>
      <c r="N766" s="105"/>
      <c r="O766" s="102">
        <f t="shared" si="514"/>
        <v>0</v>
      </c>
      <c r="P766" s="47">
        <f t="shared" si="515"/>
        <v>0</v>
      </c>
    </row>
    <row r="767" spans="2:16" s="38" customFormat="1" x14ac:dyDescent="0.3">
      <c r="B767" s="42" t="str">
        <f>IF(TRIM(G767)&lt;&gt;"",COUNTA($G$66:G767)&amp;"","")</f>
        <v>527</v>
      </c>
      <c r="C767" s="252"/>
      <c r="D767" s="252"/>
      <c r="E767" s="252"/>
      <c r="F767" s="44" t="s">
        <v>539</v>
      </c>
      <c r="G767" s="111">
        <v>1</v>
      </c>
      <c r="H767" s="111"/>
      <c r="I767" s="111" t="s">
        <v>34</v>
      </c>
      <c r="J767" s="104"/>
      <c r="K767" s="102">
        <v>65</v>
      </c>
      <c r="L767" s="102">
        <f t="shared" si="513"/>
        <v>0</v>
      </c>
      <c r="M767" s="103"/>
      <c r="N767" s="105"/>
      <c r="O767" s="102">
        <f t="shared" si="514"/>
        <v>0</v>
      </c>
      <c r="P767" s="47">
        <f t="shared" si="515"/>
        <v>0</v>
      </c>
    </row>
    <row r="768" spans="2:16" s="38" customFormat="1" x14ac:dyDescent="0.3">
      <c r="B768" s="42" t="str">
        <f>IF(TRIM(G768)&lt;&gt;"",COUNTA($G$66:G768)&amp;"","")</f>
        <v>528</v>
      </c>
      <c r="C768" s="252"/>
      <c r="D768" s="252"/>
      <c r="E768" s="252"/>
      <c r="F768" s="44" t="s">
        <v>540</v>
      </c>
      <c r="G768" s="111">
        <v>1</v>
      </c>
      <c r="H768" s="111"/>
      <c r="I768" s="111" t="s">
        <v>34</v>
      </c>
      <c r="J768" s="104"/>
      <c r="K768" s="102">
        <v>65</v>
      </c>
      <c r="L768" s="102">
        <f t="shared" si="513"/>
        <v>0</v>
      </c>
      <c r="M768" s="103"/>
      <c r="N768" s="105"/>
      <c r="O768" s="102">
        <f t="shared" si="514"/>
        <v>0</v>
      </c>
      <c r="P768" s="47">
        <f t="shared" si="515"/>
        <v>0</v>
      </c>
    </row>
    <row r="769" spans="2:16" s="38" customFormat="1" x14ac:dyDescent="0.3">
      <c r="B769" s="42" t="str">
        <f>IF(TRIM(G769)&lt;&gt;"",COUNTA($G$66:G769)&amp;"","")</f>
        <v>529</v>
      </c>
      <c r="C769" s="252"/>
      <c r="D769" s="252"/>
      <c r="E769" s="252"/>
      <c r="F769" s="44" t="s">
        <v>541</v>
      </c>
      <c r="G769" s="111">
        <v>1</v>
      </c>
      <c r="H769" s="111"/>
      <c r="I769" s="111" t="s">
        <v>34</v>
      </c>
      <c r="J769" s="104"/>
      <c r="K769" s="102">
        <v>65</v>
      </c>
      <c r="L769" s="102">
        <f t="shared" si="513"/>
        <v>0</v>
      </c>
      <c r="M769" s="103"/>
      <c r="N769" s="105"/>
      <c r="O769" s="102">
        <f t="shared" si="514"/>
        <v>0</v>
      </c>
      <c r="P769" s="47">
        <f t="shared" si="515"/>
        <v>0</v>
      </c>
    </row>
    <row r="770" spans="2:16" s="38" customFormat="1" x14ac:dyDescent="0.3">
      <c r="B770" s="42" t="str">
        <f>IF(TRIM(G770)&lt;&gt;"",COUNTA($G$66:G770)&amp;"","")</f>
        <v>530</v>
      </c>
      <c r="C770" s="252"/>
      <c r="D770" s="252"/>
      <c r="E770" s="252"/>
      <c r="F770" s="44" t="s">
        <v>542</v>
      </c>
      <c r="G770" s="111">
        <v>1</v>
      </c>
      <c r="H770" s="111"/>
      <c r="I770" s="111" t="s">
        <v>34</v>
      </c>
      <c r="J770" s="104"/>
      <c r="K770" s="102">
        <v>65</v>
      </c>
      <c r="L770" s="102">
        <f t="shared" si="513"/>
        <v>0</v>
      </c>
      <c r="M770" s="103"/>
      <c r="N770" s="105"/>
      <c r="O770" s="102">
        <f t="shared" si="514"/>
        <v>0</v>
      </c>
      <c r="P770" s="47">
        <f t="shared" si="515"/>
        <v>0</v>
      </c>
    </row>
    <row r="771" spans="2:16" s="38" customFormat="1" x14ac:dyDescent="0.3">
      <c r="B771" s="42" t="str">
        <f>IF(TRIM(G771)&lt;&gt;"",COUNTA($G$66:G771)&amp;"","")</f>
        <v>531</v>
      </c>
      <c r="C771" s="252"/>
      <c r="D771" s="252"/>
      <c r="E771" s="252"/>
      <c r="F771" s="44" t="s">
        <v>543</v>
      </c>
      <c r="G771" s="111">
        <v>1</v>
      </c>
      <c r="H771" s="111"/>
      <c r="I771" s="111" t="s">
        <v>34</v>
      </c>
      <c r="J771" s="104"/>
      <c r="K771" s="102">
        <v>65</v>
      </c>
      <c r="L771" s="102">
        <f t="shared" si="513"/>
        <v>0</v>
      </c>
      <c r="M771" s="103"/>
      <c r="N771" s="105"/>
      <c r="O771" s="102">
        <f t="shared" si="514"/>
        <v>0</v>
      </c>
      <c r="P771" s="47">
        <f t="shared" si="515"/>
        <v>0</v>
      </c>
    </row>
    <row r="772" spans="2:16" s="38" customFormat="1" x14ac:dyDescent="0.3">
      <c r="B772" s="42" t="str">
        <f>IF(TRIM(G772)&lt;&gt;"",COUNTA($G$66:G772)&amp;"","")</f>
        <v>532</v>
      </c>
      <c r="C772" s="252"/>
      <c r="D772" s="252"/>
      <c r="E772" s="252"/>
      <c r="F772" s="44" t="s">
        <v>544</v>
      </c>
      <c r="G772" s="111">
        <v>1</v>
      </c>
      <c r="H772" s="111"/>
      <c r="I772" s="111" t="s">
        <v>34</v>
      </c>
      <c r="J772" s="104"/>
      <c r="K772" s="102">
        <v>65</v>
      </c>
      <c r="L772" s="102">
        <f t="shared" si="513"/>
        <v>0</v>
      </c>
      <c r="M772" s="103"/>
      <c r="N772" s="105"/>
      <c r="O772" s="102">
        <f t="shared" si="514"/>
        <v>0</v>
      </c>
      <c r="P772" s="47">
        <f t="shared" si="515"/>
        <v>0</v>
      </c>
    </row>
    <row r="773" spans="2:16" s="38" customFormat="1" x14ac:dyDescent="0.3">
      <c r="B773" s="42" t="str">
        <f>IF(TRIM(G773)&lt;&gt;"",COUNTA($G$66:G773)&amp;"","")</f>
        <v>533</v>
      </c>
      <c r="C773" s="252"/>
      <c r="D773" s="252"/>
      <c r="E773" s="252"/>
      <c r="F773" s="44" t="s">
        <v>545</v>
      </c>
      <c r="G773" s="111">
        <v>1</v>
      </c>
      <c r="H773" s="111"/>
      <c r="I773" s="111" t="s">
        <v>34</v>
      </c>
      <c r="J773" s="104"/>
      <c r="K773" s="102">
        <v>65</v>
      </c>
      <c r="L773" s="102">
        <f t="shared" si="513"/>
        <v>0</v>
      </c>
      <c r="M773" s="103"/>
      <c r="N773" s="105"/>
      <c r="O773" s="102">
        <f t="shared" si="514"/>
        <v>0</v>
      </c>
      <c r="P773" s="47">
        <f t="shared" si="515"/>
        <v>0</v>
      </c>
    </row>
    <row r="774" spans="2:16" s="38" customFormat="1" x14ac:dyDescent="0.3">
      <c r="B774" s="42" t="str">
        <f>IF(TRIM(G774)&lt;&gt;"",COUNTA($G$66:G774)&amp;"","")</f>
        <v>534</v>
      </c>
      <c r="C774" s="252"/>
      <c r="D774" s="252"/>
      <c r="E774" s="252"/>
      <c r="F774" s="44" t="s">
        <v>546</v>
      </c>
      <c r="G774" s="111">
        <v>1</v>
      </c>
      <c r="H774" s="111"/>
      <c r="I774" s="111" t="s">
        <v>34</v>
      </c>
      <c r="J774" s="104"/>
      <c r="K774" s="102">
        <v>65</v>
      </c>
      <c r="L774" s="102">
        <f t="shared" si="513"/>
        <v>0</v>
      </c>
      <c r="M774" s="103"/>
      <c r="N774" s="105"/>
      <c r="O774" s="102">
        <f t="shared" si="514"/>
        <v>0</v>
      </c>
      <c r="P774" s="47">
        <f t="shared" si="515"/>
        <v>0</v>
      </c>
    </row>
    <row r="775" spans="2:16" s="38" customFormat="1" x14ac:dyDescent="0.3">
      <c r="B775" s="42" t="str">
        <f>IF(TRIM(G775)&lt;&gt;"",COUNTA($G$66:G775)&amp;"","")</f>
        <v>535</v>
      </c>
      <c r="C775" s="252"/>
      <c r="D775" s="252"/>
      <c r="E775" s="252"/>
      <c r="F775" s="44" t="s">
        <v>547</v>
      </c>
      <c r="G775" s="111">
        <v>1</v>
      </c>
      <c r="H775" s="111"/>
      <c r="I775" s="111" t="s">
        <v>34</v>
      </c>
      <c r="J775" s="104"/>
      <c r="K775" s="102">
        <v>65</v>
      </c>
      <c r="L775" s="102">
        <f t="shared" si="513"/>
        <v>0</v>
      </c>
      <c r="M775" s="103"/>
      <c r="N775" s="105"/>
      <c r="O775" s="102">
        <f t="shared" si="514"/>
        <v>0</v>
      </c>
      <c r="P775" s="47">
        <f t="shared" si="515"/>
        <v>0</v>
      </c>
    </row>
    <row r="776" spans="2:16" s="38" customFormat="1" x14ac:dyDescent="0.3">
      <c r="B776" s="42" t="str">
        <f>IF(TRIM(G776)&lt;&gt;"",COUNTA($G$66:G776)&amp;"","")</f>
        <v>536</v>
      </c>
      <c r="C776" s="252"/>
      <c r="D776" s="252"/>
      <c r="E776" s="252"/>
      <c r="F776" s="44" t="s">
        <v>548</v>
      </c>
      <c r="G776" s="111">
        <v>1</v>
      </c>
      <c r="H776" s="111"/>
      <c r="I776" s="111" t="s">
        <v>34</v>
      </c>
      <c r="J776" s="104"/>
      <c r="K776" s="102">
        <v>65</v>
      </c>
      <c r="L776" s="102">
        <f t="shared" si="513"/>
        <v>0</v>
      </c>
      <c r="M776" s="103"/>
      <c r="N776" s="105"/>
      <c r="O776" s="102">
        <f t="shared" si="514"/>
        <v>0</v>
      </c>
      <c r="P776" s="47">
        <f t="shared" si="515"/>
        <v>0</v>
      </c>
    </row>
    <row r="777" spans="2:16" s="38" customFormat="1" x14ac:dyDescent="0.3">
      <c r="B777" s="42" t="str">
        <f>IF(TRIM(G777)&lt;&gt;"",COUNTA($G$66:G777)&amp;"","")</f>
        <v>537</v>
      </c>
      <c r="C777" s="252"/>
      <c r="D777" s="252"/>
      <c r="E777" s="252"/>
      <c r="F777" s="44" t="s">
        <v>549</v>
      </c>
      <c r="G777" s="111">
        <v>1</v>
      </c>
      <c r="H777" s="111"/>
      <c r="I777" s="111" t="s">
        <v>34</v>
      </c>
      <c r="J777" s="104"/>
      <c r="K777" s="102">
        <v>65</v>
      </c>
      <c r="L777" s="102">
        <f t="shared" si="513"/>
        <v>0</v>
      </c>
      <c r="M777" s="103"/>
      <c r="N777" s="105"/>
      <c r="O777" s="102">
        <f t="shared" si="514"/>
        <v>0</v>
      </c>
      <c r="P777" s="47">
        <f t="shared" si="515"/>
        <v>0</v>
      </c>
    </row>
    <row r="778" spans="2:16" s="38" customFormat="1" x14ac:dyDescent="0.3">
      <c r="B778" s="42" t="str">
        <f>IF(TRIM(G778)&lt;&gt;"",COUNTA($G$66:G778)&amp;"","")</f>
        <v>538</v>
      </c>
      <c r="C778" s="252"/>
      <c r="D778" s="252"/>
      <c r="E778" s="252"/>
      <c r="F778" s="44" t="s">
        <v>550</v>
      </c>
      <c r="G778" s="111">
        <v>1</v>
      </c>
      <c r="H778" s="111"/>
      <c r="I778" s="111" t="s">
        <v>34</v>
      </c>
      <c r="J778" s="104"/>
      <c r="K778" s="102">
        <v>65</v>
      </c>
      <c r="L778" s="102">
        <f t="shared" si="513"/>
        <v>0</v>
      </c>
      <c r="M778" s="103"/>
      <c r="N778" s="105"/>
      <c r="O778" s="102">
        <f t="shared" si="514"/>
        <v>0</v>
      </c>
      <c r="P778" s="47">
        <f t="shared" si="515"/>
        <v>0</v>
      </c>
    </row>
    <row r="779" spans="2:16" s="38" customFormat="1" x14ac:dyDescent="0.3">
      <c r="B779" s="42" t="str">
        <f>IF(TRIM(G779)&lt;&gt;"",COUNTA($G$66:G779)&amp;"","")</f>
        <v>539</v>
      </c>
      <c r="C779" s="252"/>
      <c r="D779" s="252"/>
      <c r="E779" s="252"/>
      <c r="F779" s="44" t="s">
        <v>551</v>
      </c>
      <c r="G779" s="111">
        <v>1</v>
      </c>
      <c r="H779" s="111"/>
      <c r="I779" s="111" t="s">
        <v>34</v>
      </c>
      <c r="J779" s="104"/>
      <c r="K779" s="102">
        <v>65</v>
      </c>
      <c r="L779" s="102">
        <f t="shared" si="513"/>
        <v>0</v>
      </c>
      <c r="M779" s="103"/>
      <c r="N779" s="105"/>
      <c r="O779" s="102">
        <f t="shared" si="514"/>
        <v>0</v>
      </c>
      <c r="P779" s="47">
        <f t="shared" si="515"/>
        <v>0</v>
      </c>
    </row>
    <row r="780" spans="2:16" s="38" customFormat="1" x14ac:dyDescent="0.3">
      <c r="B780" s="42" t="str">
        <f>IF(TRIM(G780)&lt;&gt;"",COUNTA($G$66:G780)&amp;"","")</f>
        <v>540</v>
      </c>
      <c r="C780" s="252"/>
      <c r="D780" s="252"/>
      <c r="E780" s="252"/>
      <c r="F780" s="44" t="s">
        <v>552</v>
      </c>
      <c r="G780" s="111">
        <v>1</v>
      </c>
      <c r="H780" s="111"/>
      <c r="I780" s="111" t="s">
        <v>34</v>
      </c>
      <c r="J780" s="104"/>
      <c r="K780" s="102">
        <v>65</v>
      </c>
      <c r="L780" s="102">
        <f t="shared" si="513"/>
        <v>0</v>
      </c>
      <c r="M780" s="103"/>
      <c r="N780" s="105"/>
      <c r="O780" s="102">
        <f t="shared" si="514"/>
        <v>0</v>
      </c>
      <c r="P780" s="47">
        <f t="shared" si="515"/>
        <v>0</v>
      </c>
    </row>
    <row r="781" spans="2:16" s="38" customFormat="1" x14ac:dyDescent="0.3">
      <c r="B781" s="42" t="str">
        <f>IF(TRIM(G781)&lt;&gt;"",COUNTA($G$66:G781)&amp;"","")</f>
        <v>541</v>
      </c>
      <c r="C781" s="252"/>
      <c r="D781" s="252"/>
      <c r="E781" s="252"/>
      <c r="F781" s="44" t="s">
        <v>553</v>
      </c>
      <c r="G781" s="111">
        <v>1</v>
      </c>
      <c r="H781" s="111"/>
      <c r="I781" s="111" t="s">
        <v>34</v>
      </c>
      <c r="J781" s="104"/>
      <c r="K781" s="102">
        <v>65</v>
      </c>
      <c r="L781" s="102">
        <f t="shared" si="513"/>
        <v>0</v>
      </c>
      <c r="M781" s="103"/>
      <c r="N781" s="105"/>
      <c r="O781" s="102">
        <f t="shared" si="514"/>
        <v>0</v>
      </c>
      <c r="P781" s="47">
        <f t="shared" si="515"/>
        <v>0</v>
      </c>
    </row>
    <row r="782" spans="2:16" s="38" customFormat="1" x14ac:dyDescent="0.3">
      <c r="B782" s="42" t="str">
        <f>IF(TRIM(G782)&lt;&gt;"",COUNTA($G$66:G782)&amp;"","")</f>
        <v>542</v>
      </c>
      <c r="C782" s="252"/>
      <c r="D782" s="252"/>
      <c r="E782" s="252"/>
      <c r="F782" s="44" t="s">
        <v>554</v>
      </c>
      <c r="G782" s="111">
        <v>1</v>
      </c>
      <c r="H782" s="111"/>
      <c r="I782" s="111" t="s">
        <v>34</v>
      </c>
      <c r="J782" s="104"/>
      <c r="K782" s="102">
        <v>65</v>
      </c>
      <c r="L782" s="102">
        <f t="shared" si="513"/>
        <v>0</v>
      </c>
      <c r="M782" s="103"/>
      <c r="N782" s="105"/>
      <c r="O782" s="102">
        <f t="shared" si="514"/>
        <v>0</v>
      </c>
      <c r="P782" s="47">
        <f t="shared" si="515"/>
        <v>0</v>
      </c>
    </row>
    <row r="783" spans="2:16" s="38" customFormat="1" x14ac:dyDescent="0.3">
      <c r="B783" s="42" t="str">
        <f>IF(TRIM(G783)&lt;&gt;"",COUNTA($G$66:G783)&amp;"","")</f>
        <v>543</v>
      </c>
      <c r="C783" s="252"/>
      <c r="D783" s="252"/>
      <c r="E783" s="252"/>
      <c r="F783" s="44" t="s">
        <v>555</v>
      </c>
      <c r="G783" s="111">
        <v>1</v>
      </c>
      <c r="H783" s="111"/>
      <c r="I783" s="111" t="s">
        <v>34</v>
      </c>
      <c r="J783" s="104"/>
      <c r="K783" s="102">
        <v>65</v>
      </c>
      <c r="L783" s="102">
        <f t="shared" si="513"/>
        <v>0</v>
      </c>
      <c r="M783" s="103"/>
      <c r="N783" s="105"/>
      <c r="O783" s="102">
        <f t="shared" si="514"/>
        <v>0</v>
      </c>
      <c r="P783" s="47">
        <f t="shared" si="515"/>
        <v>0</v>
      </c>
    </row>
    <row r="784" spans="2:16" s="38" customFormat="1" x14ac:dyDescent="0.3">
      <c r="B784" s="42" t="str">
        <f>IF(TRIM(G784)&lt;&gt;"",COUNTA($G$66:G784)&amp;"","")</f>
        <v>544</v>
      </c>
      <c r="C784" s="252"/>
      <c r="D784" s="252"/>
      <c r="E784" s="252"/>
      <c r="F784" s="44" t="s">
        <v>556</v>
      </c>
      <c r="G784" s="111">
        <v>1</v>
      </c>
      <c r="H784" s="111"/>
      <c r="I784" s="111" t="s">
        <v>34</v>
      </c>
      <c r="J784" s="104"/>
      <c r="K784" s="102">
        <v>65</v>
      </c>
      <c r="L784" s="102">
        <f t="shared" si="513"/>
        <v>0</v>
      </c>
      <c r="M784" s="103"/>
      <c r="N784" s="105"/>
      <c r="O784" s="102">
        <f t="shared" si="514"/>
        <v>0</v>
      </c>
      <c r="P784" s="47">
        <f t="shared" si="515"/>
        <v>0</v>
      </c>
    </row>
    <row r="785" spans="2:16" s="38" customFormat="1" ht="27.6" x14ac:dyDescent="0.3">
      <c r="B785" s="42" t="str">
        <f>IF(TRIM(G785)&lt;&gt;"",COUNTA($G$66:G785)&amp;"","")</f>
        <v>545</v>
      </c>
      <c r="C785" s="252"/>
      <c r="D785" s="252"/>
      <c r="E785" s="252"/>
      <c r="F785" s="44" t="s">
        <v>557</v>
      </c>
      <c r="G785" s="111">
        <v>1</v>
      </c>
      <c r="H785" s="111"/>
      <c r="I785" s="111" t="s">
        <v>34</v>
      </c>
      <c r="J785" s="104"/>
      <c r="K785" s="102">
        <v>65</v>
      </c>
      <c r="L785" s="102">
        <f t="shared" si="513"/>
        <v>0</v>
      </c>
      <c r="M785" s="103"/>
      <c r="N785" s="105"/>
      <c r="O785" s="102">
        <f t="shared" si="514"/>
        <v>0</v>
      </c>
      <c r="P785" s="47">
        <f t="shared" si="515"/>
        <v>0</v>
      </c>
    </row>
    <row r="786" spans="2:16" s="38" customFormat="1" ht="27.6" x14ac:dyDescent="0.3">
      <c r="B786" s="42" t="str">
        <f>IF(TRIM(G786)&lt;&gt;"",COUNTA($G$66:G786)&amp;"","")</f>
        <v>546</v>
      </c>
      <c r="C786" s="252"/>
      <c r="D786" s="252"/>
      <c r="E786" s="252"/>
      <c r="F786" s="44" t="s">
        <v>558</v>
      </c>
      <c r="G786" s="111">
        <v>1</v>
      </c>
      <c r="H786" s="111"/>
      <c r="I786" s="111" t="s">
        <v>34</v>
      </c>
      <c r="J786" s="104"/>
      <c r="K786" s="102">
        <v>65</v>
      </c>
      <c r="L786" s="102">
        <f t="shared" si="513"/>
        <v>0</v>
      </c>
      <c r="M786" s="103"/>
      <c r="N786" s="105"/>
      <c r="O786" s="102">
        <f t="shared" si="514"/>
        <v>0</v>
      </c>
      <c r="P786" s="47">
        <f t="shared" si="515"/>
        <v>0</v>
      </c>
    </row>
    <row r="787" spans="2:16" s="38" customFormat="1" ht="27.6" x14ac:dyDescent="0.3">
      <c r="B787" s="42" t="str">
        <f>IF(TRIM(G787)&lt;&gt;"",COUNTA($G$66:G787)&amp;"","")</f>
        <v>547</v>
      </c>
      <c r="C787" s="252"/>
      <c r="D787" s="252"/>
      <c r="E787" s="252"/>
      <c r="F787" s="44" t="s">
        <v>559</v>
      </c>
      <c r="G787" s="111">
        <v>1</v>
      </c>
      <c r="H787" s="111"/>
      <c r="I787" s="111" t="s">
        <v>34</v>
      </c>
      <c r="J787" s="104"/>
      <c r="K787" s="102">
        <v>65</v>
      </c>
      <c r="L787" s="102">
        <f t="shared" si="513"/>
        <v>0</v>
      </c>
      <c r="M787" s="103"/>
      <c r="N787" s="105"/>
      <c r="O787" s="102">
        <f t="shared" si="514"/>
        <v>0</v>
      </c>
      <c r="P787" s="47">
        <f t="shared" si="515"/>
        <v>0</v>
      </c>
    </row>
    <row r="788" spans="2:16" s="38" customFormat="1" ht="27.6" x14ac:dyDescent="0.3">
      <c r="B788" s="42" t="str">
        <f>IF(TRIM(G788)&lt;&gt;"",COUNTA($G$66:G788)&amp;"","")</f>
        <v>548</v>
      </c>
      <c r="C788" s="252"/>
      <c r="D788" s="252"/>
      <c r="E788" s="252"/>
      <c r="F788" s="44" t="s">
        <v>560</v>
      </c>
      <c r="G788" s="111">
        <v>1</v>
      </c>
      <c r="H788" s="111"/>
      <c r="I788" s="111" t="s">
        <v>34</v>
      </c>
      <c r="J788" s="104"/>
      <c r="K788" s="102">
        <v>65</v>
      </c>
      <c r="L788" s="102">
        <f t="shared" si="513"/>
        <v>0</v>
      </c>
      <c r="M788" s="103"/>
      <c r="N788" s="105"/>
      <c r="O788" s="102">
        <f t="shared" si="514"/>
        <v>0</v>
      </c>
      <c r="P788" s="47">
        <f t="shared" si="515"/>
        <v>0</v>
      </c>
    </row>
    <row r="789" spans="2:16" s="38" customFormat="1" ht="27.6" x14ac:dyDescent="0.3">
      <c r="B789" s="42" t="str">
        <f>IF(TRIM(G789)&lt;&gt;"",COUNTA($G$66:G789)&amp;"","")</f>
        <v>549</v>
      </c>
      <c r="C789" s="252"/>
      <c r="D789" s="252"/>
      <c r="E789" s="252"/>
      <c r="F789" s="44" t="s">
        <v>561</v>
      </c>
      <c r="G789" s="111">
        <v>1</v>
      </c>
      <c r="H789" s="111"/>
      <c r="I789" s="111" t="s">
        <v>34</v>
      </c>
      <c r="J789" s="104"/>
      <c r="K789" s="102">
        <v>65</v>
      </c>
      <c r="L789" s="102">
        <f t="shared" si="513"/>
        <v>0</v>
      </c>
      <c r="M789" s="103"/>
      <c r="N789" s="105"/>
      <c r="O789" s="102">
        <f t="shared" si="514"/>
        <v>0</v>
      </c>
      <c r="P789" s="47">
        <f t="shared" si="515"/>
        <v>0</v>
      </c>
    </row>
    <row r="790" spans="2:16" s="38" customFormat="1" ht="27.6" x14ac:dyDescent="0.3">
      <c r="B790" s="42" t="str">
        <f>IF(TRIM(G790)&lt;&gt;"",COUNTA($G$66:G790)&amp;"","")</f>
        <v>550</v>
      </c>
      <c r="C790" s="252"/>
      <c r="D790" s="252"/>
      <c r="E790" s="252"/>
      <c r="F790" s="44" t="s">
        <v>562</v>
      </c>
      <c r="G790" s="111">
        <v>1</v>
      </c>
      <c r="H790" s="111"/>
      <c r="I790" s="111" t="s">
        <v>34</v>
      </c>
      <c r="J790" s="104"/>
      <c r="K790" s="102">
        <v>65</v>
      </c>
      <c r="L790" s="102">
        <f t="shared" si="513"/>
        <v>0</v>
      </c>
      <c r="M790" s="103"/>
      <c r="N790" s="105"/>
      <c r="O790" s="102">
        <f t="shared" si="514"/>
        <v>0</v>
      </c>
      <c r="P790" s="47">
        <f t="shared" si="515"/>
        <v>0</v>
      </c>
    </row>
    <row r="791" spans="2:16" s="38" customFormat="1" ht="27.6" x14ac:dyDescent="0.3">
      <c r="B791" s="42" t="str">
        <f>IF(TRIM(G791)&lt;&gt;"",COUNTA($G$66:G791)&amp;"","")</f>
        <v>551</v>
      </c>
      <c r="C791" s="252"/>
      <c r="D791" s="252"/>
      <c r="E791" s="252"/>
      <c r="F791" s="44" t="s">
        <v>563</v>
      </c>
      <c r="G791" s="111">
        <v>1</v>
      </c>
      <c r="H791" s="111"/>
      <c r="I791" s="111" t="s">
        <v>34</v>
      </c>
      <c r="J791" s="104"/>
      <c r="K791" s="102">
        <v>65</v>
      </c>
      <c r="L791" s="102">
        <f t="shared" si="513"/>
        <v>0</v>
      </c>
      <c r="M791" s="103"/>
      <c r="N791" s="105"/>
      <c r="O791" s="102">
        <f t="shared" si="514"/>
        <v>0</v>
      </c>
      <c r="P791" s="47">
        <f t="shared" si="515"/>
        <v>0</v>
      </c>
    </row>
    <row r="792" spans="2:16" s="38" customFormat="1" ht="27.6" x14ac:dyDescent="0.3">
      <c r="B792" s="42" t="str">
        <f>IF(TRIM(G792)&lt;&gt;"",COUNTA($G$66:G792)&amp;"","")</f>
        <v>552</v>
      </c>
      <c r="C792" s="252"/>
      <c r="D792" s="252"/>
      <c r="E792" s="252"/>
      <c r="F792" s="44" t="s">
        <v>564</v>
      </c>
      <c r="G792" s="111">
        <v>1</v>
      </c>
      <c r="H792" s="111"/>
      <c r="I792" s="111" t="s">
        <v>34</v>
      </c>
      <c r="J792" s="104"/>
      <c r="K792" s="102">
        <v>65</v>
      </c>
      <c r="L792" s="102">
        <f t="shared" si="513"/>
        <v>0</v>
      </c>
      <c r="M792" s="103"/>
      <c r="N792" s="105"/>
      <c r="O792" s="102">
        <f t="shared" si="514"/>
        <v>0</v>
      </c>
      <c r="P792" s="47">
        <f t="shared" si="515"/>
        <v>0</v>
      </c>
    </row>
    <row r="793" spans="2:16" s="38" customFormat="1" ht="27.6" x14ac:dyDescent="0.3">
      <c r="B793" s="42" t="str">
        <f>IF(TRIM(G793)&lt;&gt;"",COUNTA($G$66:G793)&amp;"","")</f>
        <v>553</v>
      </c>
      <c r="C793" s="252"/>
      <c r="D793" s="252"/>
      <c r="E793" s="252"/>
      <c r="F793" s="44" t="s">
        <v>565</v>
      </c>
      <c r="G793" s="111">
        <v>1</v>
      </c>
      <c r="H793" s="111"/>
      <c r="I793" s="111" t="s">
        <v>34</v>
      </c>
      <c r="J793" s="104"/>
      <c r="K793" s="102">
        <v>65</v>
      </c>
      <c r="L793" s="102">
        <f t="shared" si="513"/>
        <v>0</v>
      </c>
      <c r="M793" s="103"/>
      <c r="N793" s="105"/>
      <c r="O793" s="102">
        <f t="shared" si="514"/>
        <v>0</v>
      </c>
      <c r="P793" s="47">
        <f t="shared" si="515"/>
        <v>0</v>
      </c>
    </row>
    <row r="794" spans="2:16" s="38" customFormat="1" ht="27.6" x14ac:dyDescent="0.3">
      <c r="B794" s="42" t="str">
        <f>IF(TRIM(G794)&lt;&gt;"",COUNTA($G$66:G794)&amp;"","")</f>
        <v>554</v>
      </c>
      <c r="C794" s="252"/>
      <c r="D794" s="252"/>
      <c r="E794" s="252"/>
      <c r="F794" s="44" t="s">
        <v>566</v>
      </c>
      <c r="G794" s="111">
        <v>1</v>
      </c>
      <c r="H794" s="111"/>
      <c r="I794" s="111" t="s">
        <v>34</v>
      </c>
      <c r="J794" s="104"/>
      <c r="K794" s="102">
        <v>65</v>
      </c>
      <c r="L794" s="102">
        <f t="shared" si="513"/>
        <v>0</v>
      </c>
      <c r="M794" s="103"/>
      <c r="N794" s="105"/>
      <c r="O794" s="102">
        <f t="shared" si="514"/>
        <v>0</v>
      </c>
      <c r="P794" s="47">
        <f t="shared" si="515"/>
        <v>0</v>
      </c>
    </row>
    <row r="795" spans="2:16" s="38" customFormat="1" ht="27.6" x14ac:dyDescent="0.3">
      <c r="B795" s="42" t="str">
        <f>IF(TRIM(G795)&lt;&gt;"",COUNTA($G$66:G795)&amp;"","")</f>
        <v>555</v>
      </c>
      <c r="C795" s="252"/>
      <c r="D795" s="252"/>
      <c r="E795" s="252"/>
      <c r="F795" s="44" t="s">
        <v>567</v>
      </c>
      <c r="G795" s="111">
        <v>1</v>
      </c>
      <c r="H795" s="111"/>
      <c r="I795" s="111" t="s">
        <v>34</v>
      </c>
      <c r="J795" s="104"/>
      <c r="K795" s="102">
        <v>65</v>
      </c>
      <c r="L795" s="102">
        <f t="shared" si="513"/>
        <v>0</v>
      </c>
      <c r="M795" s="103"/>
      <c r="N795" s="105"/>
      <c r="O795" s="102">
        <f t="shared" si="514"/>
        <v>0</v>
      </c>
      <c r="P795" s="47">
        <f t="shared" si="515"/>
        <v>0</v>
      </c>
    </row>
    <row r="796" spans="2:16" s="38" customFormat="1" ht="27.6" x14ac:dyDescent="0.3">
      <c r="B796" s="42" t="str">
        <f>IF(TRIM(G796)&lt;&gt;"",COUNTA($G$66:G796)&amp;"","")</f>
        <v>556</v>
      </c>
      <c r="C796" s="252"/>
      <c r="D796" s="252"/>
      <c r="E796" s="252"/>
      <c r="F796" s="44" t="s">
        <v>568</v>
      </c>
      <c r="G796" s="111">
        <v>1</v>
      </c>
      <c r="H796" s="111"/>
      <c r="I796" s="111" t="s">
        <v>34</v>
      </c>
      <c r="J796" s="104"/>
      <c r="K796" s="102">
        <v>65</v>
      </c>
      <c r="L796" s="102">
        <f t="shared" si="513"/>
        <v>0</v>
      </c>
      <c r="M796" s="103"/>
      <c r="N796" s="105"/>
      <c r="O796" s="102">
        <f t="shared" si="514"/>
        <v>0</v>
      </c>
      <c r="P796" s="47">
        <f t="shared" si="515"/>
        <v>0</v>
      </c>
    </row>
    <row r="797" spans="2:16" s="38" customFormat="1" ht="27.6" x14ac:dyDescent="0.3">
      <c r="B797" s="42" t="str">
        <f>IF(TRIM(G797)&lt;&gt;"",COUNTA($G$66:G797)&amp;"","")</f>
        <v>557</v>
      </c>
      <c r="C797" s="252"/>
      <c r="D797" s="252"/>
      <c r="E797" s="252"/>
      <c r="F797" s="44" t="s">
        <v>569</v>
      </c>
      <c r="G797" s="111">
        <v>1</v>
      </c>
      <c r="H797" s="111"/>
      <c r="I797" s="111" t="s">
        <v>34</v>
      </c>
      <c r="J797" s="104"/>
      <c r="K797" s="102">
        <v>65</v>
      </c>
      <c r="L797" s="102">
        <f t="shared" si="513"/>
        <v>0</v>
      </c>
      <c r="M797" s="103"/>
      <c r="N797" s="105"/>
      <c r="O797" s="102">
        <f t="shared" si="514"/>
        <v>0</v>
      </c>
      <c r="P797" s="47">
        <f t="shared" si="515"/>
        <v>0</v>
      </c>
    </row>
    <row r="798" spans="2:16" s="38" customFormat="1" ht="27.6" x14ac:dyDescent="0.3">
      <c r="B798" s="42" t="str">
        <f>IF(TRIM(G798)&lt;&gt;"",COUNTA($G$66:G798)&amp;"","")</f>
        <v>558</v>
      </c>
      <c r="C798" s="252"/>
      <c r="D798" s="252"/>
      <c r="E798" s="252"/>
      <c r="F798" s="44" t="s">
        <v>570</v>
      </c>
      <c r="G798" s="111">
        <v>1</v>
      </c>
      <c r="H798" s="111"/>
      <c r="I798" s="111" t="s">
        <v>34</v>
      </c>
      <c r="J798" s="104"/>
      <c r="K798" s="102">
        <v>65</v>
      </c>
      <c r="L798" s="102">
        <f t="shared" si="513"/>
        <v>0</v>
      </c>
      <c r="M798" s="103"/>
      <c r="N798" s="105"/>
      <c r="O798" s="102">
        <f t="shared" si="514"/>
        <v>0</v>
      </c>
      <c r="P798" s="47">
        <f t="shared" si="515"/>
        <v>0</v>
      </c>
    </row>
    <row r="799" spans="2:16" s="38" customFormat="1" ht="27.6" x14ac:dyDescent="0.3">
      <c r="B799" s="42" t="str">
        <f>IF(TRIM(G799)&lt;&gt;"",COUNTA($G$66:G799)&amp;"","")</f>
        <v>559</v>
      </c>
      <c r="C799" s="252"/>
      <c r="D799" s="252"/>
      <c r="E799" s="252"/>
      <c r="F799" s="44" t="s">
        <v>571</v>
      </c>
      <c r="G799" s="111">
        <v>1</v>
      </c>
      <c r="H799" s="111"/>
      <c r="I799" s="111" t="s">
        <v>34</v>
      </c>
      <c r="J799" s="104"/>
      <c r="K799" s="102">
        <v>65</v>
      </c>
      <c r="L799" s="102">
        <f t="shared" si="513"/>
        <v>0</v>
      </c>
      <c r="M799" s="103"/>
      <c r="N799" s="105"/>
      <c r="O799" s="102">
        <f t="shared" si="514"/>
        <v>0</v>
      </c>
      <c r="P799" s="47">
        <f t="shared" si="515"/>
        <v>0</v>
      </c>
    </row>
    <row r="800" spans="2:16" s="38" customFormat="1" ht="27.6" x14ac:dyDescent="0.3">
      <c r="B800" s="42" t="str">
        <f>IF(TRIM(G800)&lt;&gt;"",COUNTA($G$66:G800)&amp;"","")</f>
        <v>560</v>
      </c>
      <c r="C800" s="252"/>
      <c r="D800" s="252"/>
      <c r="E800" s="252"/>
      <c r="F800" s="44" t="s">
        <v>572</v>
      </c>
      <c r="G800" s="111">
        <v>1</v>
      </c>
      <c r="H800" s="111"/>
      <c r="I800" s="111" t="s">
        <v>34</v>
      </c>
      <c r="J800" s="104"/>
      <c r="K800" s="102">
        <v>65</v>
      </c>
      <c r="L800" s="102">
        <f>J800*K800</f>
        <v>0</v>
      </c>
      <c r="M800" s="103"/>
      <c r="N800" s="105"/>
      <c r="O800" s="102">
        <f>L800+M800+N800</f>
        <v>0</v>
      </c>
      <c r="P800" s="47">
        <f>G800*O800</f>
        <v>0</v>
      </c>
    </row>
    <row r="801" spans="2:16" s="38" customFormat="1" ht="27.6" x14ac:dyDescent="0.3">
      <c r="B801" s="42" t="str">
        <f>IF(TRIM(G801)&lt;&gt;"",COUNTA($G$66:G801)&amp;"","")</f>
        <v>561</v>
      </c>
      <c r="C801" s="252"/>
      <c r="D801" s="252"/>
      <c r="E801" s="252"/>
      <c r="F801" s="44" t="s">
        <v>573</v>
      </c>
      <c r="G801" s="111">
        <v>1</v>
      </c>
      <c r="H801" s="111"/>
      <c r="I801" s="111" t="s">
        <v>34</v>
      </c>
      <c r="J801" s="104"/>
      <c r="K801" s="102">
        <v>65</v>
      </c>
      <c r="L801" s="102">
        <f>J801*K801</f>
        <v>0</v>
      </c>
      <c r="M801" s="103"/>
      <c r="N801" s="105"/>
      <c r="O801" s="102">
        <f>L801+M801+N801</f>
        <v>0</v>
      </c>
      <c r="P801" s="47">
        <f>G801*O801</f>
        <v>0</v>
      </c>
    </row>
    <row r="802" spans="2:16" s="38" customFormat="1" ht="27.6" x14ac:dyDescent="0.3">
      <c r="B802" s="42" t="str">
        <f>IF(TRIM(G802)&lt;&gt;"",COUNTA($G$66:G802)&amp;"","")</f>
        <v>562</v>
      </c>
      <c r="C802" s="252"/>
      <c r="D802" s="252"/>
      <c r="E802" s="252"/>
      <c r="F802" s="44" t="s">
        <v>574</v>
      </c>
      <c r="G802" s="111">
        <v>1</v>
      </c>
      <c r="H802" s="111"/>
      <c r="I802" s="111" t="s">
        <v>34</v>
      </c>
      <c r="J802" s="104"/>
      <c r="K802" s="102">
        <v>65</v>
      </c>
      <c r="L802" s="102">
        <f>J802*K802</f>
        <v>0</v>
      </c>
      <c r="M802" s="103"/>
      <c r="N802" s="105"/>
      <c r="O802" s="102">
        <f>L802+M802+N802</f>
        <v>0</v>
      </c>
      <c r="P802" s="47">
        <f>G802*O802</f>
        <v>0</v>
      </c>
    </row>
    <row r="803" spans="2:16" s="38" customFormat="1" x14ac:dyDescent="0.3">
      <c r="B803" s="42" t="str">
        <f>IF(TRIM(G803)&lt;&gt;"",COUNTA($G$66:G803)&amp;"","")</f>
        <v>563</v>
      </c>
      <c r="C803" s="252"/>
      <c r="D803" s="252"/>
      <c r="E803" s="252"/>
      <c r="F803" s="44" t="s">
        <v>575</v>
      </c>
      <c r="G803" s="111">
        <v>2</v>
      </c>
      <c r="H803" s="111"/>
      <c r="I803" s="111" t="s">
        <v>34</v>
      </c>
      <c r="J803" s="104"/>
      <c r="K803" s="102">
        <v>65</v>
      </c>
      <c r="L803" s="102">
        <f t="shared" ref="L803:L866" si="516">J803*K803</f>
        <v>0</v>
      </c>
      <c r="M803" s="103"/>
      <c r="N803" s="105"/>
      <c r="O803" s="102">
        <f t="shared" ref="O803:O866" si="517">L803+M803+N803</f>
        <v>0</v>
      </c>
      <c r="P803" s="47">
        <f t="shared" ref="P803:P816" si="518">G803*O803</f>
        <v>0</v>
      </c>
    </row>
    <row r="804" spans="2:16" s="38" customFormat="1" x14ac:dyDescent="0.3">
      <c r="B804" s="42" t="str">
        <f>IF(TRIM(G804)&lt;&gt;"",COUNTA($G$66:G804)&amp;"","")</f>
        <v>564</v>
      </c>
      <c r="C804" s="252"/>
      <c r="D804" s="252"/>
      <c r="E804" s="252"/>
      <c r="F804" s="44" t="s">
        <v>576</v>
      </c>
      <c r="G804" s="111">
        <v>1</v>
      </c>
      <c r="H804" s="111"/>
      <c r="I804" s="111" t="s">
        <v>34</v>
      </c>
      <c r="J804" s="104"/>
      <c r="K804" s="102">
        <v>65</v>
      </c>
      <c r="L804" s="102">
        <f t="shared" si="516"/>
        <v>0</v>
      </c>
      <c r="M804" s="103"/>
      <c r="N804" s="105"/>
      <c r="O804" s="102">
        <f t="shared" si="517"/>
        <v>0</v>
      </c>
      <c r="P804" s="47">
        <f t="shared" si="518"/>
        <v>0</v>
      </c>
    </row>
    <row r="805" spans="2:16" s="38" customFormat="1" x14ac:dyDescent="0.3">
      <c r="B805" s="42" t="str">
        <f>IF(TRIM(G805)&lt;&gt;"",COUNTA($G$66:G805)&amp;"","")</f>
        <v>565</v>
      </c>
      <c r="C805" s="252"/>
      <c r="D805" s="252"/>
      <c r="E805" s="252"/>
      <c r="F805" s="44" t="s">
        <v>577</v>
      </c>
      <c r="G805" s="111">
        <v>1</v>
      </c>
      <c r="H805" s="111"/>
      <c r="I805" s="111" t="s">
        <v>34</v>
      </c>
      <c r="J805" s="104"/>
      <c r="K805" s="102">
        <v>65</v>
      </c>
      <c r="L805" s="102">
        <f t="shared" si="516"/>
        <v>0</v>
      </c>
      <c r="M805" s="103"/>
      <c r="N805" s="105"/>
      <c r="O805" s="102">
        <f t="shared" si="517"/>
        <v>0</v>
      </c>
      <c r="P805" s="47">
        <f t="shared" si="518"/>
        <v>0</v>
      </c>
    </row>
    <row r="806" spans="2:16" s="38" customFormat="1" x14ac:dyDescent="0.3">
      <c r="B806" s="42" t="str">
        <f>IF(TRIM(G806)&lt;&gt;"",COUNTA($G$66:G806)&amp;"","")</f>
        <v>566</v>
      </c>
      <c r="C806" s="252"/>
      <c r="D806" s="252"/>
      <c r="E806" s="252"/>
      <c r="F806" s="44" t="s">
        <v>578</v>
      </c>
      <c r="G806" s="111">
        <v>1</v>
      </c>
      <c r="H806" s="111"/>
      <c r="I806" s="111" t="s">
        <v>34</v>
      </c>
      <c r="J806" s="104"/>
      <c r="K806" s="102">
        <v>65</v>
      </c>
      <c r="L806" s="102">
        <f t="shared" si="516"/>
        <v>0</v>
      </c>
      <c r="M806" s="103"/>
      <c r="N806" s="105"/>
      <c r="O806" s="102">
        <f t="shared" si="517"/>
        <v>0</v>
      </c>
      <c r="P806" s="47">
        <f t="shared" si="518"/>
        <v>0</v>
      </c>
    </row>
    <row r="807" spans="2:16" s="38" customFormat="1" x14ac:dyDescent="0.3">
      <c r="B807" s="42" t="str">
        <f>IF(TRIM(G807)&lt;&gt;"",COUNTA($G$66:G807)&amp;"","")</f>
        <v>567</v>
      </c>
      <c r="C807" s="252"/>
      <c r="D807" s="252"/>
      <c r="E807" s="252"/>
      <c r="F807" s="44" t="s">
        <v>579</v>
      </c>
      <c r="G807" s="111">
        <v>1</v>
      </c>
      <c r="H807" s="111"/>
      <c r="I807" s="111" t="s">
        <v>34</v>
      </c>
      <c r="J807" s="104"/>
      <c r="K807" s="102">
        <v>65</v>
      </c>
      <c r="L807" s="102">
        <f t="shared" si="516"/>
        <v>0</v>
      </c>
      <c r="M807" s="103"/>
      <c r="N807" s="105"/>
      <c r="O807" s="102">
        <f t="shared" si="517"/>
        <v>0</v>
      </c>
      <c r="P807" s="47">
        <f t="shared" si="518"/>
        <v>0</v>
      </c>
    </row>
    <row r="808" spans="2:16" s="38" customFormat="1" x14ac:dyDescent="0.3">
      <c r="B808" s="42" t="str">
        <f>IF(TRIM(G808)&lt;&gt;"",COUNTA($G$66:G808)&amp;"","")</f>
        <v>568</v>
      </c>
      <c r="C808" s="252"/>
      <c r="D808" s="252"/>
      <c r="E808" s="252"/>
      <c r="F808" s="44" t="s">
        <v>580</v>
      </c>
      <c r="G808" s="111">
        <v>1</v>
      </c>
      <c r="H808" s="111"/>
      <c r="I808" s="111" t="s">
        <v>34</v>
      </c>
      <c r="J808" s="104"/>
      <c r="K808" s="102">
        <v>65</v>
      </c>
      <c r="L808" s="102">
        <f t="shared" si="516"/>
        <v>0</v>
      </c>
      <c r="M808" s="103"/>
      <c r="N808" s="105"/>
      <c r="O808" s="102">
        <f t="shared" si="517"/>
        <v>0</v>
      </c>
      <c r="P808" s="47">
        <f t="shared" si="518"/>
        <v>0</v>
      </c>
    </row>
    <row r="809" spans="2:16" s="38" customFormat="1" x14ac:dyDescent="0.3">
      <c r="B809" s="42" t="str">
        <f>IF(TRIM(G809)&lt;&gt;"",COUNTA($G$66:G809)&amp;"","")</f>
        <v>569</v>
      </c>
      <c r="C809" s="252"/>
      <c r="D809" s="252"/>
      <c r="E809" s="252"/>
      <c r="F809" s="44" t="s">
        <v>580</v>
      </c>
      <c r="G809" s="111">
        <v>1</v>
      </c>
      <c r="H809" s="111"/>
      <c r="I809" s="111" t="s">
        <v>34</v>
      </c>
      <c r="J809" s="104"/>
      <c r="K809" s="102">
        <v>65</v>
      </c>
      <c r="L809" s="102">
        <f t="shared" si="516"/>
        <v>0</v>
      </c>
      <c r="M809" s="103"/>
      <c r="N809" s="105"/>
      <c r="O809" s="102">
        <f t="shared" si="517"/>
        <v>0</v>
      </c>
      <c r="P809" s="47">
        <f t="shared" si="518"/>
        <v>0</v>
      </c>
    </row>
    <row r="810" spans="2:16" s="38" customFormat="1" x14ac:dyDescent="0.3">
      <c r="B810" s="42" t="str">
        <f>IF(TRIM(G810)&lt;&gt;"",COUNTA($G$66:G810)&amp;"","")</f>
        <v>570</v>
      </c>
      <c r="C810" s="252"/>
      <c r="D810" s="252"/>
      <c r="E810" s="252"/>
      <c r="F810" s="44" t="s">
        <v>581</v>
      </c>
      <c r="G810" s="111">
        <v>1</v>
      </c>
      <c r="H810" s="111"/>
      <c r="I810" s="111" t="s">
        <v>34</v>
      </c>
      <c r="J810" s="104"/>
      <c r="K810" s="102">
        <v>65</v>
      </c>
      <c r="L810" s="102">
        <f t="shared" si="516"/>
        <v>0</v>
      </c>
      <c r="M810" s="103"/>
      <c r="N810" s="105"/>
      <c r="O810" s="102">
        <f t="shared" si="517"/>
        <v>0</v>
      </c>
      <c r="P810" s="47">
        <f t="shared" si="518"/>
        <v>0</v>
      </c>
    </row>
    <row r="811" spans="2:16" s="38" customFormat="1" x14ac:dyDescent="0.3">
      <c r="B811" s="42" t="str">
        <f>IF(TRIM(G811)&lt;&gt;"",COUNTA($G$66:G811)&amp;"","")</f>
        <v>571</v>
      </c>
      <c r="C811" s="252"/>
      <c r="D811" s="252"/>
      <c r="E811" s="252"/>
      <c r="F811" s="44" t="s">
        <v>582</v>
      </c>
      <c r="G811" s="111">
        <v>1</v>
      </c>
      <c r="H811" s="111"/>
      <c r="I811" s="111" t="s">
        <v>34</v>
      </c>
      <c r="J811" s="104"/>
      <c r="K811" s="102">
        <v>65</v>
      </c>
      <c r="L811" s="102">
        <f t="shared" si="516"/>
        <v>0</v>
      </c>
      <c r="M811" s="103"/>
      <c r="N811" s="105"/>
      <c r="O811" s="102">
        <f t="shared" si="517"/>
        <v>0</v>
      </c>
      <c r="P811" s="47">
        <f t="shared" si="518"/>
        <v>0</v>
      </c>
    </row>
    <row r="812" spans="2:16" s="38" customFormat="1" x14ac:dyDescent="0.3">
      <c r="B812" s="42" t="str">
        <f>IF(TRIM(G812)&lt;&gt;"",COUNTA($G$66:G812)&amp;"","")</f>
        <v>572</v>
      </c>
      <c r="C812" s="252"/>
      <c r="D812" s="252"/>
      <c r="E812" s="252"/>
      <c r="F812" s="44" t="s">
        <v>583</v>
      </c>
      <c r="G812" s="111">
        <v>1</v>
      </c>
      <c r="H812" s="111"/>
      <c r="I812" s="111" t="s">
        <v>34</v>
      </c>
      <c r="J812" s="104"/>
      <c r="K812" s="102">
        <v>65</v>
      </c>
      <c r="L812" s="102">
        <f t="shared" si="516"/>
        <v>0</v>
      </c>
      <c r="M812" s="103"/>
      <c r="N812" s="105"/>
      <c r="O812" s="102">
        <f t="shared" si="517"/>
        <v>0</v>
      </c>
      <c r="P812" s="47">
        <f t="shared" si="518"/>
        <v>0</v>
      </c>
    </row>
    <row r="813" spans="2:16" s="38" customFormat="1" x14ac:dyDescent="0.3">
      <c r="B813" s="42" t="str">
        <f>IF(TRIM(G813)&lt;&gt;"",COUNTA($G$66:G813)&amp;"","")</f>
        <v>573</v>
      </c>
      <c r="C813" s="252"/>
      <c r="D813" s="252"/>
      <c r="E813" s="252"/>
      <c r="F813" s="44" t="s">
        <v>584</v>
      </c>
      <c r="G813" s="111">
        <v>1</v>
      </c>
      <c r="H813" s="111"/>
      <c r="I813" s="111" t="s">
        <v>34</v>
      </c>
      <c r="J813" s="104"/>
      <c r="K813" s="102">
        <v>65</v>
      </c>
      <c r="L813" s="102">
        <f t="shared" si="516"/>
        <v>0</v>
      </c>
      <c r="M813" s="103"/>
      <c r="N813" s="105"/>
      <c r="O813" s="102">
        <f t="shared" si="517"/>
        <v>0</v>
      </c>
      <c r="P813" s="47">
        <f t="shared" si="518"/>
        <v>0</v>
      </c>
    </row>
    <row r="814" spans="2:16" s="38" customFormat="1" x14ac:dyDescent="0.3">
      <c r="B814" s="42" t="str">
        <f>IF(TRIM(G814)&lt;&gt;"",COUNTA($G$66:G814)&amp;"","")</f>
        <v>574</v>
      </c>
      <c r="C814" s="252"/>
      <c r="D814" s="252"/>
      <c r="E814" s="252"/>
      <c r="F814" s="44" t="s">
        <v>585</v>
      </c>
      <c r="G814" s="111">
        <v>1</v>
      </c>
      <c r="H814" s="111"/>
      <c r="I814" s="111" t="s">
        <v>34</v>
      </c>
      <c r="J814" s="104"/>
      <c r="K814" s="102">
        <v>65</v>
      </c>
      <c r="L814" s="102">
        <f t="shared" si="516"/>
        <v>0</v>
      </c>
      <c r="M814" s="103"/>
      <c r="N814" s="105"/>
      <c r="O814" s="102">
        <f t="shared" si="517"/>
        <v>0</v>
      </c>
      <c r="P814" s="47">
        <f t="shared" si="518"/>
        <v>0</v>
      </c>
    </row>
    <row r="815" spans="2:16" s="38" customFormat="1" x14ac:dyDescent="0.3">
      <c r="B815" s="42" t="str">
        <f>IF(TRIM(G815)&lt;&gt;"",COUNTA($G$66:G815)&amp;"","")</f>
        <v>575</v>
      </c>
      <c r="C815" s="252"/>
      <c r="D815" s="252"/>
      <c r="E815" s="252"/>
      <c r="F815" s="44" t="s">
        <v>586</v>
      </c>
      <c r="G815" s="111">
        <v>1</v>
      </c>
      <c r="H815" s="111"/>
      <c r="I815" s="111" t="s">
        <v>34</v>
      </c>
      <c r="J815" s="104"/>
      <c r="K815" s="102">
        <v>65</v>
      </c>
      <c r="L815" s="102">
        <f t="shared" si="516"/>
        <v>0</v>
      </c>
      <c r="M815" s="103"/>
      <c r="N815" s="105"/>
      <c r="O815" s="102">
        <f t="shared" si="517"/>
        <v>0</v>
      </c>
      <c r="P815" s="47">
        <f t="shared" si="518"/>
        <v>0</v>
      </c>
    </row>
    <row r="816" spans="2:16" s="38" customFormat="1" x14ac:dyDescent="0.3">
      <c r="B816" s="42" t="str">
        <f>IF(TRIM(G816)&lt;&gt;"",COUNTA($G$66:G816)&amp;"","")</f>
        <v>576</v>
      </c>
      <c r="C816" s="252"/>
      <c r="D816" s="252"/>
      <c r="E816" s="252"/>
      <c r="F816" s="44" t="s">
        <v>587</v>
      </c>
      <c r="G816" s="111">
        <v>1</v>
      </c>
      <c r="H816" s="111"/>
      <c r="I816" s="111" t="s">
        <v>34</v>
      </c>
      <c r="J816" s="104"/>
      <c r="K816" s="102">
        <v>65</v>
      </c>
      <c r="L816" s="102">
        <f t="shared" si="516"/>
        <v>0</v>
      </c>
      <c r="M816" s="103"/>
      <c r="N816" s="105"/>
      <c r="O816" s="102">
        <f t="shared" si="517"/>
        <v>0</v>
      </c>
      <c r="P816" s="47">
        <f t="shared" si="518"/>
        <v>0</v>
      </c>
    </row>
    <row r="817" spans="2:16" s="38" customFormat="1" x14ac:dyDescent="0.3">
      <c r="B817" s="42" t="str">
        <f>IF(TRIM(G817)&lt;&gt;"",COUNTA($G$66:G817)&amp;"","")</f>
        <v>577</v>
      </c>
      <c r="C817" s="252"/>
      <c r="D817" s="252"/>
      <c r="E817" s="252"/>
      <c r="F817" s="44" t="s">
        <v>588</v>
      </c>
      <c r="G817" s="111">
        <v>1</v>
      </c>
      <c r="H817" s="111"/>
      <c r="I817" s="111" t="s">
        <v>34</v>
      </c>
      <c r="J817" s="104"/>
      <c r="K817" s="102">
        <v>65</v>
      </c>
      <c r="L817" s="102">
        <f t="shared" si="516"/>
        <v>0</v>
      </c>
      <c r="M817" s="103"/>
      <c r="N817" s="105"/>
      <c r="O817" s="102">
        <f t="shared" si="517"/>
        <v>0</v>
      </c>
      <c r="P817" s="47">
        <f t="shared" ref="P817:P847" si="519">G778*O817</f>
        <v>0</v>
      </c>
    </row>
    <row r="818" spans="2:16" s="38" customFormat="1" x14ac:dyDescent="0.3">
      <c r="B818" s="42" t="str">
        <f>IF(TRIM(G818)&lt;&gt;"",COUNTA($G$66:G818)&amp;"","")</f>
        <v>578</v>
      </c>
      <c r="C818" s="252"/>
      <c r="D818" s="252"/>
      <c r="E818" s="252"/>
      <c r="F818" s="44" t="s">
        <v>589</v>
      </c>
      <c r="G818" s="111">
        <v>1</v>
      </c>
      <c r="H818" s="111"/>
      <c r="I818" s="111" t="s">
        <v>34</v>
      </c>
      <c r="J818" s="104"/>
      <c r="K818" s="102">
        <v>65</v>
      </c>
      <c r="L818" s="102">
        <f t="shared" si="516"/>
        <v>0</v>
      </c>
      <c r="M818" s="103"/>
      <c r="N818" s="105"/>
      <c r="O818" s="102">
        <f t="shared" si="517"/>
        <v>0</v>
      </c>
      <c r="P818" s="47">
        <f t="shared" si="519"/>
        <v>0</v>
      </c>
    </row>
    <row r="819" spans="2:16" s="38" customFormat="1" x14ac:dyDescent="0.3">
      <c r="B819" s="42" t="str">
        <f>IF(TRIM(G819)&lt;&gt;"",COUNTA($G$66:G819)&amp;"","")</f>
        <v>579</v>
      </c>
      <c r="C819" s="252"/>
      <c r="D819" s="252"/>
      <c r="E819" s="252"/>
      <c r="F819" s="44" t="s">
        <v>590</v>
      </c>
      <c r="G819" s="111">
        <v>1</v>
      </c>
      <c r="H819" s="111"/>
      <c r="I819" s="111" t="s">
        <v>34</v>
      </c>
      <c r="J819" s="104"/>
      <c r="K819" s="102">
        <v>65</v>
      </c>
      <c r="L819" s="102">
        <f t="shared" si="516"/>
        <v>0</v>
      </c>
      <c r="M819" s="103"/>
      <c r="N819" s="105"/>
      <c r="O819" s="102">
        <f t="shared" si="517"/>
        <v>0</v>
      </c>
      <c r="P819" s="47">
        <f t="shared" si="519"/>
        <v>0</v>
      </c>
    </row>
    <row r="820" spans="2:16" s="38" customFormat="1" x14ac:dyDescent="0.3">
      <c r="B820" s="42" t="str">
        <f>IF(TRIM(G820)&lt;&gt;"",COUNTA($G$66:G820)&amp;"","")</f>
        <v>580</v>
      </c>
      <c r="C820" s="252"/>
      <c r="D820" s="252"/>
      <c r="E820" s="252"/>
      <c r="F820" s="44" t="s">
        <v>591</v>
      </c>
      <c r="G820" s="111">
        <v>1</v>
      </c>
      <c r="H820" s="111"/>
      <c r="I820" s="111" t="s">
        <v>34</v>
      </c>
      <c r="J820" s="104"/>
      <c r="K820" s="102">
        <v>65</v>
      </c>
      <c r="L820" s="102">
        <f t="shared" si="516"/>
        <v>0</v>
      </c>
      <c r="M820" s="103"/>
      <c r="N820" s="105"/>
      <c r="O820" s="102">
        <f t="shared" si="517"/>
        <v>0</v>
      </c>
      <c r="P820" s="47">
        <f t="shared" si="519"/>
        <v>0</v>
      </c>
    </row>
    <row r="821" spans="2:16" s="38" customFormat="1" x14ac:dyDescent="0.3">
      <c r="B821" s="42" t="str">
        <f>IF(TRIM(G821)&lt;&gt;"",COUNTA($G$66:G821)&amp;"","")</f>
        <v>581</v>
      </c>
      <c r="C821" s="252"/>
      <c r="D821" s="252"/>
      <c r="E821" s="252"/>
      <c r="F821" s="44" t="s">
        <v>592</v>
      </c>
      <c r="G821" s="111">
        <v>1</v>
      </c>
      <c r="H821" s="111"/>
      <c r="I821" s="111" t="s">
        <v>34</v>
      </c>
      <c r="J821" s="104"/>
      <c r="K821" s="102">
        <v>65</v>
      </c>
      <c r="L821" s="102">
        <f t="shared" si="516"/>
        <v>0</v>
      </c>
      <c r="M821" s="103"/>
      <c r="N821" s="105"/>
      <c r="O821" s="102">
        <f t="shared" si="517"/>
        <v>0</v>
      </c>
      <c r="P821" s="47">
        <f t="shared" si="519"/>
        <v>0</v>
      </c>
    </row>
    <row r="822" spans="2:16" s="38" customFormat="1" x14ac:dyDescent="0.3">
      <c r="B822" s="42" t="str">
        <f>IF(TRIM(G822)&lt;&gt;"",COUNTA($G$66:G822)&amp;"","")</f>
        <v>582</v>
      </c>
      <c r="C822" s="252"/>
      <c r="D822" s="252"/>
      <c r="E822" s="252"/>
      <c r="F822" s="44" t="s">
        <v>593</v>
      </c>
      <c r="G822" s="111">
        <v>1</v>
      </c>
      <c r="H822" s="111"/>
      <c r="I822" s="111" t="s">
        <v>34</v>
      </c>
      <c r="J822" s="104"/>
      <c r="K822" s="102">
        <v>65</v>
      </c>
      <c r="L822" s="102">
        <f t="shared" si="516"/>
        <v>0</v>
      </c>
      <c r="M822" s="103"/>
      <c r="N822" s="105"/>
      <c r="O822" s="102">
        <f t="shared" si="517"/>
        <v>0</v>
      </c>
      <c r="P822" s="47">
        <f t="shared" si="519"/>
        <v>0</v>
      </c>
    </row>
    <row r="823" spans="2:16" s="38" customFormat="1" x14ac:dyDescent="0.3">
      <c r="B823" s="42" t="str">
        <f>IF(TRIM(G823)&lt;&gt;"",COUNTA($G$66:G823)&amp;"","")</f>
        <v>583</v>
      </c>
      <c r="C823" s="252"/>
      <c r="D823" s="252"/>
      <c r="E823" s="252"/>
      <c r="F823" s="44" t="s">
        <v>594</v>
      </c>
      <c r="G823" s="111">
        <v>1</v>
      </c>
      <c r="H823" s="111"/>
      <c r="I823" s="111" t="s">
        <v>34</v>
      </c>
      <c r="J823" s="104"/>
      <c r="K823" s="102">
        <v>65</v>
      </c>
      <c r="L823" s="102">
        <f t="shared" si="516"/>
        <v>0</v>
      </c>
      <c r="M823" s="103"/>
      <c r="N823" s="105"/>
      <c r="O823" s="102">
        <f t="shared" si="517"/>
        <v>0</v>
      </c>
      <c r="P823" s="47">
        <f t="shared" si="519"/>
        <v>0</v>
      </c>
    </row>
    <row r="824" spans="2:16" s="38" customFormat="1" x14ac:dyDescent="0.3">
      <c r="B824" s="42" t="str">
        <f>IF(TRIM(G824)&lt;&gt;"",COUNTA($G$66:G824)&amp;"","")</f>
        <v>584</v>
      </c>
      <c r="C824" s="252"/>
      <c r="D824" s="252"/>
      <c r="E824" s="252"/>
      <c r="F824" s="44" t="s">
        <v>595</v>
      </c>
      <c r="G824" s="111">
        <v>1</v>
      </c>
      <c r="H824" s="111"/>
      <c r="I824" s="111" t="s">
        <v>34</v>
      </c>
      <c r="J824" s="104"/>
      <c r="K824" s="102">
        <v>65</v>
      </c>
      <c r="L824" s="102">
        <f t="shared" si="516"/>
        <v>0</v>
      </c>
      <c r="M824" s="103"/>
      <c r="N824" s="105"/>
      <c r="O824" s="102">
        <f t="shared" si="517"/>
        <v>0</v>
      </c>
      <c r="P824" s="47">
        <f t="shared" si="519"/>
        <v>0</v>
      </c>
    </row>
    <row r="825" spans="2:16" s="38" customFormat="1" x14ac:dyDescent="0.3">
      <c r="B825" s="42" t="str">
        <f>IF(TRIM(G825)&lt;&gt;"",COUNTA($G$66:G825)&amp;"","")</f>
        <v>585</v>
      </c>
      <c r="C825" s="252"/>
      <c r="D825" s="252"/>
      <c r="E825" s="252"/>
      <c r="F825" s="44" t="s">
        <v>596</v>
      </c>
      <c r="G825" s="111">
        <v>1</v>
      </c>
      <c r="H825" s="111"/>
      <c r="I825" s="111" t="s">
        <v>34</v>
      </c>
      <c r="J825" s="104"/>
      <c r="K825" s="102">
        <v>65</v>
      </c>
      <c r="L825" s="102">
        <f t="shared" si="516"/>
        <v>0</v>
      </c>
      <c r="M825" s="103"/>
      <c r="N825" s="105"/>
      <c r="O825" s="102">
        <f t="shared" si="517"/>
        <v>0</v>
      </c>
      <c r="P825" s="47">
        <f t="shared" si="519"/>
        <v>0</v>
      </c>
    </row>
    <row r="826" spans="2:16" s="38" customFormat="1" x14ac:dyDescent="0.3">
      <c r="B826" s="42" t="str">
        <f>IF(TRIM(G826)&lt;&gt;"",COUNTA($G$66:G826)&amp;"","")</f>
        <v>586</v>
      </c>
      <c r="C826" s="252"/>
      <c r="D826" s="252"/>
      <c r="E826" s="252"/>
      <c r="F826" s="44" t="s">
        <v>597</v>
      </c>
      <c r="G826" s="111">
        <v>1</v>
      </c>
      <c r="H826" s="111"/>
      <c r="I826" s="111" t="s">
        <v>34</v>
      </c>
      <c r="J826" s="104"/>
      <c r="K826" s="102">
        <v>65</v>
      </c>
      <c r="L826" s="102">
        <f t="shared" si="516"/>
        <v>0</v>
      </c>
      <c r="M826" s="103"/>
      <c r="N826" s="105"/>
      <c r="O826" s="102">
        <f t="shared" si="517"/>
        <v>0</v>
      </c>
      <c r="P826" s="47">
        <f t="shared" si="519"/>
        <v>0</v>
      </c>
    </row>
    <row r="827" spans="2:16" s="38" customFormat="1" x14ac:dyDescent="0.3">
      <c r="B827" s="42" t="str">
        <f>IF(TRIM(G827)&lt;&gt;"",COUNTA($G$66:G827)&amp;"","")</f>
        <v>587</v>
      </c>
      <c r="C827" s="252"/>
      <c r="D827" s="252"/>
      <c r="E827" s="252"/>
      <c r="F827" s="44" t="s">
        <v>598</v>
      </c>
      <c r="G827" s="111">
        <v>1</v>
      </c>
      <c r="H827" s="111"/>
      <c r="I827" s="111" t="s">
        <v>34</v>
      </c>
      <c r="J827" s="104"/>
      <c r="K827" s="102">
        <v>65</v>
      </c>
      <c r="L827" s="102">
        <f t="shared" si="516"/>
        <v>0</v>
      </c>
      <c r="M827" s="103"/>
      <c r="N827" s="105"/>
      <c r="O827" s="102">
        <f t="shared" si="517"/>
        <v>0</v>
      </c>
      <c r="P827" s="47">
        <f t="shared" si="519"/>
        <v>0</v>
      </c>
    </row>
    <row r="828" spans="2:16" s="38" customFormat="1" x14ac:dyDescent="0.3">
      <c r="B828" s="42" t="str">
        <f>IF(TRIM(G828)&lt;&gt;"",COUNTA($G$66:G828)&amp;"","")</f>
        <v>588</v>
      </c>
      <c r="C828" s="252"/>
      <c r="D828" s="252"/>
      <c r="E828" s="252"/>
      <c r="F828" s="44" t="s">
        <v>599</v>
      </c>
      <c r="G828" s="111">
        <v>1</v>
      </c>
      <c r="H828" s="111"/>
      <c r="I828" s="111" t="s">
        <v>34</v>
      </c>
      <c r="J828" s="104"/>
      <c r="K828" s="102">
        <v>65</v>
      </c>
      <c r="L828" s="102">
        <f t="shared" si="516"/>
        <v>0</v>
      </c>
      <c r="M828" s="103"/>
      <c r="N828" s="105"/>
      <c r="O828" s="102">
        <f t="shared" si="517"/>
        <v>0</v>
      </c>
      <c r="P828" s="47">
        <f t="shared" si="519"/>
        <v>0</v>
      </c>
    </row>
    <row r="829" spans="2:16" s="38" customFormat="1" x14ac:dyDescent="0.3">
      <c r="B829" s="42" t="str">
        <f>IF(TRIM(G829)&lt;&gt;"",COUNTA($G$66:G829)&amp;"","")</f>
        <v>589</v>
      </c>
      <c r="C829" s="252"/>
      <c r="D829" s="252"/>
      <c r="E829" s="252"/>
      <c r="F829" s="44" t="s">
        <v>600</v>
      </c>
      <c r="G829" s="111">
        <v>1</v>
      </c>
      <c r="H829" s="111"/>
      <c r="I829" s="111" t="s">
        <v>34</v>
      </c>
      <c r="J829" s="104"/>
      <c r="K829" s="102">
        <v>65</v>
      </c>
      <c r="L829" s="102">
        <f t="shared" si="516"/>
        <v>0</v>
      </c>
      <c r="M829" s="103"/>
      <c r="N829" s="105"/>
      <c r="O829" s="102">
        <f t="shared" si="517"/>
        <v>0</v>
      </c>
      <c r="P829" s="47">
        <f t="shared" si="519"/>
        <v>0</v>
      </c>
    </row>
    <row r="830" spans="2:16" s="38" customFormat="1" x14ac:dyDescent="0.3">
      <c r="B830" s="42" t="str">
        <f>IF(TRIM(G830)&lt;&gt;"",COUNTA($G$66:G830)&amp;"","")</f>
        <v>590</v>
      </c>
      <c r="C830" s="252"/>
      <c r="D830" s="252"/>
      <c r="E830" s="252"/>
      <c r="F830" s="44" t="s">
        <v>601</v>
      </c>
      <c r="G830" s="111">
        <v>1</v>
      </c>
      <c r="H830" s="111"/>
      <c r="I830" s="111" t="s">
        <v>34</v>
      </c>
      <c r="J830" s="104"/>
      <c r="K830" s="102">
        <v>65</v>
      </c>
      <c r="L830" s="102">
        <f t="shared" si="516"/>
        <v>0</v>
      </c>
      <c r="M830" s="103"/>
      <c r="N830" s="105"/>
      <c r="O830" s="102">
        <f t="shared" si="517"/>
        <v>0</v>
      </c>
      <c r="P830" s="47">
        <f t="shared" si="519"/>
        <v>0</v>
      </c>
    </row>
    <row r="831" spans="2:16" s="38" customFormat="1" x14ac:dyDescent="0.3">
      <c r="B831" s="42" t="str">
        <f>IF(TRIM(G831)&lt;&gt;"",COUNTA($G$66:G831)&amp;"","")</f>
        <v>591</v>
      </c>
      <c r="C831" s="252"/>
      <c r="D831" s="252"/>
      <c r="E831" s="252"/>
      <c r="F831" s="44" t="s">
        <v>602</v>
      </c>
      <c r="G831" s="111">
        <v>1</v>
      </c>
      <c r="H831" s="111"/>
      <c r="I831" s="111" t="s">
        <v>34</v>
      </c>
      <c r="J831" s="104"/>
      <c r="K831" s="102">
        <v>65</v>
      </c>
      <c r="L831" s="102">
        <f t="shared" si="516"/>
        <v>0</v>
      </c>
      <c r="M831" s="103"/>
      <c r="N831" s="105"/>
      <c r="O831" s="102">
        <f t="shared" si="517"/>
        <v>0</v>
      </c>
      <c r="P831" s="47">
        <f t="shared" si="519"/>
        <v>0</v>
      </c>
    </row>
    <row r="832" spans="2:16" s="38" customFormat="1" x14ac:dyDescent="0.3">
      <c r="B832" s="42" t="str">
        <f>IF(TRIM(G832)&lt;&gt;"",COUNTA($G$66:G832)&amp;"","")</f>
        <v>592</v>
      </c>
      <c r="C832" s="252"/>
      <c r="D832" s="252"/>
      <c r="E832" s="252"/>
      <c r="F832" s="44" t="s">
        <v>603</v>
      </c>
      <c r="G832" s="111">
        <v>1</v>
      </c>
      <c r="H832" s="111"/>
      <c r="I832" s="111" t="s">
        <v>34</v>
      </c>
      <c r="J832" s="104"/>
      <c r="K832" s="102">
        <v>65</v>
      </c>
      <c r="L832" s="102">
        <f t="shared" si="516"/>
        <v>0</v>
      </c>
      <c r="M832" s="103"/>
      <c r="N832" s="105"/>
      <c r="O832" s="102">
        <f t="shared" si="517"/>
        <v>0</v>
      </c>
      <c r="P832" s="47">
        <f t="shared" si="519"/>
        <v>0</v>
      </c>
    </row>
    <row r="833" spans="2:16" s="38" customFormat="1" x14ac:dyDescent="0.3">
      <c r="B833" s="42" t="str">
        <f>IF(TRIM(G833)&lt;&gt;"",COUNTA($G$66:G833)&amp;"","")</f>
        <v>593</v>
      </c>
      <c r="C833" s="252"/>
      <c r="D833" s="252"/>
      <c r="E833" s="252"/>
      <c r="F833" s="44" t="s">
        <v>604</v>
      </c>
      <c r="G833" s="111">
        <v>1</v>
      </c>
      <c r="H833" s="111"/>
      <c r="I833" s="111" t="s">
        <v>34</v>
      </c>
      <c r="J833" s="104"/>
      <c r="K833" s="102">
        <v>65</v>
      </c>
      <c r="L833" s="102">
        <f t="shared" si="516"/>
        <v>0</v>
      </c>
      <c r="M833" s="103"/>
      <c r="N833" s="105"/>
      <c r="O833" s="102">
        <f t="shared" si="517"/>
        <v>0</v>
      </c>
      <c r="P833" s="47">
        <f t="shared" si="519"/>
        <v>0</v>
      </c>
    </row>
    <row r="834" spans="2:16" s="38" customFormat="1" x14ac:dyDescent="0.3">
      <c r="B834" s="42" t="str">
        <f>IF(TRIM(G834)&lt;&gt;"",COUNTA($G$66:G834)&amp;"","")</f>
        <v>594</v>
      </c>
      <c r="C834" s="252"/>
      <c r="D834" s="252"/>
      <c r="E834" s="252"/>
      <c r="F834" s="44" t="s">
        <v>605</v>
      </c>
      <c r="G834" s="111">
        <v>1</v>
      </c>
      <c r="H834" s="111"/>
      <c r="I834" s="111" t="s">
        <v>34</v>
      </c>
      <c r="J834" s="104"/>
      <c r="K834" s="102">
        <v>65</v>
      </c>
      <c r="L834" s="102">
        <f t="shared" si="516"/>
        <v>0</v>
      </c>
      <c r="M834" s="103"/>
      <c r="N834" s="105"/>
      <c r="O834" s="102">
        <f t="shared" si="517"/>
        <v>0</v>
      </c>
      <c r="P834" s="47">
        <f t="shared" si="519"/>
        <v>0</v>
      </c>
    </row>
    <row r="835" spans="2:16" s="38" customFormat="1" x14ac:dyDescent="0.3">
      <c r="B835" s="42" t="str">
        <f>IF(TRIM(G835)&lt;&gt;"",COUNTA($G$66:G835)&amp;"","")</f>
        <v>595</v>
      </c>
      <c r="C835" s="252"/>
      <c r="D835" s="252"/>
      <c r="E835" s="252"/>
      <c r="F835" s="44" t="s">
        <v>606</v>
      </c>
      <c r="G835" s="111">
        <v>1</v>
      </c>
      <c r="H835" s="111"/>
      <c r="I835" s="111" t="s">
        <v>34</v>
      </c>
      <c r="J835" s="104"/>
      <c r="K835" s="102">
        <v>65</v>
      </c>
      <c r="L835" s="102">
        <f t="shared" si="516"/>
        <v>0</v>
      </c>
      <c r="M835" s="103"/>
      <c r="N835" s="105"/>
      <c r="O835" s="102">
        <f t="shared" si="517"/>
        <v>0</v>
      </c>
      <c r="P835" s="47">
        <f t="shared" si="519"/>
        <v>0</v>
      </c>
    </row>
    <row r="836" spans="2:16" s="38" customFormat="1" x14ac:dyDescent="0.3">
      <c r="B836" s="42" t="str">
        <f>IF(TRIM(G836)&lt;&gt;"",COUNTA($G$66:G836)&amp;"","")</f>
        <v>596</v>
      </c>
      <c r="C836" s="252"/>
      <c r="D836" s="252"/>
      <c r="E836" s="252"/>
      <c r="F836" s="44" t="s">
        <v>607</v>
      </c>
      <c r="G836" s="111">
        <v>1</v>
      </c>
      <c r="H836" s="111"/>
      <c r="I836" s="111" t="s">
        <v>34</v>
      </c>
      <c r="J836" s="104"/>
      <c r="K836" s="102">
        <v>65</v>
      </c>
      <c r="L836" s="102">
        <f t="shared" si="516"/>
        <v>0</v>
      </c>
      <c r="M836" s="103"/>
      <c r="N836" s="105"/>
      <c r="O836" s="102">
        <f t="shared" si="517"/>
        <v>0</v>
      </c>
      <c r="P836" s="47">
        <f t="shared" si="519"/>
        <v>0</v>
      </c>
    </row>
    <row r="837" spans="2:16" s="38" customFormat="1" x14ac:dyDescent="0.3">
      <c r="B837" s="42" t="str">
        <f>IF(TRIM(G837)&lt;&gt;"",COUNTA($G$66:G837)&amp;"","")</f>
        <v>597</v>
      </c>
      <c r="C837" s="252"/>
      <c r="D837" s="252"/>
      <c r="E837" s="252"/>
      <c r="F837" s="44" t="s">
        <v>608</v>
      </c>
      <c r="G837" s="111">
        <v>1</v>
      </c>
      <c r="H837" s="111"/>
      <c r="I837" s="111" t="s">
        <v>34</v>
      </c>
      <c r="J837" s="104"/>
      <c r="K837" s="102">
        <v>65</v>
      </c>
      <c r="L837" s="102">
        <f t="shared" si="516"/>
        <v>0</v>
      </c>
      <c r="M837" s="103"/>
      <c r="N837" s="105"/>
      <c r="O837" s="102">
        <f t="shared" si="517"/>
        <v>0</v>
      </c>
      <c r="P837" s="47">
        <f t="shared" si="519"/>
        <v>0</v>
      </c>
    </row>
    <row r="838" spans="2:16" s="38" customFormat="1" x14ac:dyDescent="0.3">
      <c r="B838" s="42" t="str">
        <f>IF(TRIM(G838)&lt;&gt;"",COUNTA($G$66:G838)&amp;"","")</f>
        <v>598</v>
      </c>
      <c r="C838" s="252"/>
      <c r="D838" s="252"/>
      <c r="E838" s="252"/>
      <c r="F838" s="44" t="s">
        <v>609</v>
      </c>
      <c r="G838" s="111">
        <v>1</v>
      </c>
      <c r="H838" s="111"/>
      <c r="I838" s="111" t="s">
        <v>34</v>
      </c>
      <c r="J838" s="104"/>
      <c r="K838" s="102">
        <v>65</v>
      </c>
      <c r="L838" s="102">
        <f t="shared" si="516"/>
        <v>0</v>
      </c>
      <c r="M838" s="103"/>
      <c r="N838" s="105"/>
      <c r="O838" s="102">
        <f t="shared" si="517"/>
        <v>0</v>
      </c>
      <c r="P838" s="47">
        <f t="shared" si="519"/>
        <v>0</v>
      </c>
    </row>
    <row r="839" spans="2:16" s="38" customFormat="1" x14ac:dyDescent="0.3">
      <c r="B839" s="42" t="str">
        <f>IF(TRIM(G839)&lt;&gt;"",COUNTA($G$66:G839)&amp;"","")</f>
        <v>599</v>
      </c>
      <c r="C839" s="252"/>
      <c r="D839" s="252"/>
      <c r="E839" s="252"/>
      <c r="F839" s="44" t="s">
        <v>610</v>
      </c>
      <c r="G839" s="111">
        <v>1</v>
      </c>
      <c r="H839" s="111"/>
      <c r="I839" s="111" t="s">
        <v>34</v>
      </c>
      <c r="J839" s="104"/>
      <c r="K839" s="102">
        <v>65</v>
      </c>
      <c r="L839" s="102">
        <f t="shared" si="516"/>
        <v>0</v>
      </c>
      <c r="M839" s="103"/>
      <c r="N839" s="105"/>
      <c r="O839" s="102">
        <f t="shared" si="517"/>
        <v>0</v>
      </c>
      <c r="P839" s="47">
        <f t="shared" si="519"/>
        <v>0</v>
      </c>
    </row>
    <row r="840" spans="2:16" s="38" customFormat="1" x14ac:dyDescent="0.3">
      <c r="B840" s="42" t="str">
        <f>IF(TRIM(G840)&lt;&gt;"",COUNTA($G$66:G840)&amp;"","")</f>
        <v>600</v>
      </c>
      <c r="C840" s="252"/>
      <c r="D840" s="252"/>
      <c r="E840" s="252"/>
      <c r="F840" s="44" t="s">
        <v>611</v>
      </c>
      <c r="G840" s="111">
        <v>1</v>
      </c>
      <c r="H840" s="111"/>
      <c r="I840" s="111" t="s">
        <v>34</v>
      </c>
      <c r="J840" s="104"/>
      <c r="K840" s="102">
        <v>65</v>
      </c>
      <c r="L840" s="102">
        <f t="shared" si="516"/>
        <v>0</v>
      </c>
      <c r="M840" s="103"/>
      <c r="N840" s="105"/>
      <c r="O840" s="102">
        <f t="shared" si="517"/>
        <v>0</v>
      </c>
      <c r="P840" s="47">
        <f t="shared" si="519"/>
        <v>0</v>
      </c>
    </row>
    <row r="841" spans="2:16" s="38" customFormat="1" x14ac:dyDescent="0.3">
      <c r="B841" s="42" t="str">
        <f>IF(TRIM(G841)&lt;&gt;"",COUNTA($G$66:G841)&amp;"","")</f>
        <v>601</v>
      </c>
      <c r="C841" s="252"/>
      <c r="D841" s="252"/>
      <c r="E841" s="252"/>
      <c r="F841" s="44" t="s">
        <v>612</v>
      </c>
      <c r="G841" s="111">
        <v>1</v>
      </c>
      <c r="H841" s="111"/>
      <c r="I841" s="111" t="s">
        <v>34</v>
      </c>
      <c r="J841" s="104"/>
      <c r="K841" s="102">
        <v>65</v>
      </c>
      <c r="L841" s="102">
        <f t="shared" si="516"/>
        <v>0</v>
      </c>
      <c r="M841" s="103"/>
      <c r="N841" s="105"/>
      <c r="O841" s="102">
        <f t="shared" si="517"/>
        <v>0</v>
      </c>
      <c r="P841" s="47">
        <f t="shared" si="519"/>
        <v>0</v>
      </c>
    </row>
    <row r="842" spans="2:16" s="38" customFormat="1" x14ac:dyDescent="0.3">
      <c r="B842" s="42" t="str">
        <f>IF(TRIM(G842)&lt;&gt;"",COUNTA($G$66:G842)&amp;"","")</f>
        <v>602</v>
      </c>
      <c r="C842" s="252"/>
      <c r="D842" s="252"/>
      <c r="E842" s="252"/>
      <c r="F842" s="44" t="s">
        <v>613</v>
      </c>
      <c r="G842" s="111">
        <v>1</v>
      </c>
      <c r="H842" s="111"/>
      <c r="I842" s="111" t="s">
        <v>34</v>
      </c>
      <c r="J842" s="104"/>
      <c r="K842" s="102">
        <v>65</v>
      </c>
      <c r="L842" s="102">
        <f t="shared" si="516"/>
        <v>0</v>
      </c>
      <c r="M842" s="103"/>
      <c r="N842" s="105"/>
      <c r="O842" s="102">
        <f t="shared" si="517"/>
        <v>0</v>
      </c>
      <c r="P842" s="47">
        <f t="shared" si="519"/>
        <v>0</v>
      </c>
    </row>
    <row r="843" spans="2:16" s="38" customFormat="1" x14ac:dyDescent="0.3">
      <c r="B843" s="42" t="str">
        <f>IF(TRIM(G843)&lt;&gt;"",COUNTA($G$66:G843)&amp;"","")</f>
        <v>603</v>
      </c>
      <c r="C843" s="252"/>
      <c r="D843" s="252"/>
      <c r="E843" s="252"/>
      <c r="F843" s="44" t="s">
        <v>614</v>
      </c>
      <c r="G843" s="111">
        <v>1</v>
      </c>
      <c r="H843" s="111"/>
      <c r="I843" s="111" t="s">
        <v>34</v>
      </c>
      <c r="J843" s="104"/>
      <c r="K843" s="102">
        <v>65</v>
      </c>
      <c r="L843" s="102">
        <f t="shared" si="516"/>
        <v>0</v>
      </c>
      <c r="M843" s="103"/>
      <c r="N843" s="105"/>
      <c r="O843" s="102">
        <f t="shared" si="517"/>
        <v>0</v>
      </c>
      <c r="P843" s="47">
        <f t="shared" si="519"/>
        <v>0</v>
      </c>
    </row>
    <row r="844" spans="2:16" s="38" customFormat="1" x14ac:dyDescent="0.3">
      <c r="B844" s="42" t="str">
        <f>IF(TRIM(G844)&lt;&gt;"",COUNTA($G$66:G844)&amp;"","")</f>
        <v>604</v>
      </c>
      <c r="C844" s="252"/>
      <c r="D844" s="252"/>
      <c r="E844" s="252"/>
      <c r="F844" s="44" t="s">
        <v>615</v>
      </c>
      <c r="G844" s="111">
        <v>1</v>
      </c>
      <c r="H844" s="111"/>
      <c r="I844" s="111" t="s">
        <v>34</v>
      </c>
      <c r="J844" s="104"/>
      <c r="K844" s="102">
        <v>65</v>
      </c>
      <c r="L844" s="102">
        <f t="shared" si="516"/>
        <v>0</v>
      </c>
      <c r="M844" s="103"/>
      <c r="N844" s="105"/>
      <c r="O844" s="102">
        <f t="shared" si="517"/>
        <v>0</v>
      </c>
      <c r="P844" s="47">
        <f t="shared" si="519"/>
        <v>0</v>
      </c>
    </row>
    <row r="845" spans="2:16" s="38" customFormat="1" x14ac:dyDescent="0.3">
      <c r="B845" s="42" t="str">
        <f>IF(TRIM(G845)&lt;&gt;"",COUNTA($G$66:G845)&amp;"","")</f>
        <v>605</v>
      </c>
      <c r="C845" s="252"/>
      <c r="D845" s="252"/>
      <c r="E845" s="252"/>
      <c r="F845" s="44" t="s">
        <v>616</v>
      </c>
      <c r="G845" s="111">
        <v>1</v>
      </c>
      <c r="H845" s="111"/>
      <c r="I845" s="111" t="s">
        <v>34</v>
      </c>
      <c r="J845" s="104"/>
      <c r="K845" s="102">
        <v>65</v>
      </c>
      <c r="L845" s="102">
        <f t="shared" si="516"/>
        <v>0</v>
      </c>
      <c r="M845" s="103"/>
      <c r="N845" s="105"/>
      <c r="O845" s="102">
        <f t="shared" si="517"/>
        <v>0</v>
      </c>
      <c r="P845" s="47">
        <f t="shared" si="519"/>
        <v>0</v>
      </c>
    </row>
    <row r="846" spans="2:16" s="38" customFormat="1" x14ac:dyDescent="0.3">
      <c r="B846" s="42" t="str">
        <f>IF(TRIM(G846)&lt;&gt;"",COUNTA($G$66:G846)&amp;"","")</f>
        <v>606</v>
      </c>
      <c r="C846" s="252"/>
      <c r="D846" s="252"/>
      <c r="E846" s="252"/>
      <c r="F846" s="44" t="s">
        <v>617</v>
      </c>
      <c r="G846" s="111">
        <v>1</v>
      </c>
      <c r="H846" s="111"/>
      <c r="I846" s="111" t="s">
        <v>34</v>
      </c>
      <c r="J846" s="104"/>
      <c r="K846" s="102">
        <v>65</v>
      </c>
      <c r="L846" s="102">
        <f t="shared" si="516"/>
        <v>0</v>
      </c>
      <c r="M846" s="103"/>
      <c r="N846" s="105"/>
      <c r="O846" s="102">
        <f t="shared" si="517"/>
        <v>0</v>
      </c>
      <c r="P846" s="47">
        <f t="shared" si="519"/>
        <v>0</v>
      </c>
    </row>
    <row r="847" spans="2:16" s="38" customFormat="1" x14ac:dyDescent="0.3">
      <c r="B847" s="42" t="str">
        <f>IF(TRIM(G847)&lt;&gt;"",COUNTA($G$66:G847)&amp;"","")</f>
        <v>607</v>
      </c>
      <c r="C847" s="252"/>
      <c r="D847" s="252"/>
      <c r="E847" s="252"/>
      <c r="F847" s="44" t="s">
        <v>618</v>
      </c>
      <c r="G847" s="111">
        <v>1</v>
      </c>
      <c r="H847" s="111"/>
      <c r="I847" s="111" t="s">
        <v>34</v>
      </c>
      <c r="J847" s="104"/>
      <c r="K847" s="102">
        <v>65</v>
      </c>
      <c r="L847" s="102">
        <f t="shared" si="516"/>
        <v>0</v>
      </c>
      <c r="M847" s="103"/>
      <c r="N847" s="105"/>
      <c r="O847" s="102">
        <f t="shared" si="517"/>
        <v>0</v>
      </c>
      <c r="P847" s="47">
        <f t="shared" si="519"/>
        <v>0</v>
      </c>
    </row>
    <row r="848" spans="2:16" s="38" customFormat="1" ht="27.6" x14ac:dyDescent="0.3">
      <c r="B848" s="42" t="str">
        <f>IF(TRIM(G848)&lt;&gt;"",COUNTA($G$66:G848)&amp;"","")</f>
        <v>608</v>
      </c>
      <c r="C848" s="252"/>
      <c r="D848" s="252"/>
      <c r="E848" s="252"/>
      <c r="F848" s="44" t="s">
        <v>619</v>
      </c>
      <c r="G848" s="111">
        <v>1</v>
      </c>
      <c r="H848" s="111"/>
      <c r="I848" s="111" t="s">
        <v>34</v>
      </c>
      <c r="J848" s="104"/>
      <c r="K848" s="102">
        <v>65</v>
      </c>
      <c r="L848" s="102">
        <f t="shared" si="516"/>
        <v>0</v>
      </c>
      <c r="M848" s="103"/>
      <c r="N848" s="105"/>
      <c r="O848" s="102">
        <f t="shared" si="517"/>
        <v>0</v>
      </c>
      <c r="P848" s="47">
        <f t="shared" ref="P848:P891" si="520">G848*O848</f>
        <v>0</v>
      </c>
    </row>
    <row r="849" spans="2:16" s="38" customFormat="1" ht="27.6" x14ac:dyDescent="0.3">
      <c r="B849" s="42" t="str">
        <f>IF(TRIM(G849)&lt;&gt;"",COUNTA($G$66:G849)&amp;"","")</f>
        <v>609</v>
      </c>
      <c r="C849" s="252"/>
      <c r="D849" s="252"/>
      <c r="E849" s="252"/>
      <c r="F849" s="44" t="s">
        <v>620</v>
      </c>
      <c r="G849" s="111">
        <v>1</v>
      </c>
      <c r="H849" s="111"/>
      <c r="I849" s="111" t="s">
        <v>34</v>
      </c>
      <c r="J849" s="104"/>
      <c r="K849" s="102">
        <v>65</v>
      </c>
      <c r="L849" s="102">
        <f t="shared" si="516"/>
        <v>0</v>
      </c>
      <c r="M849" s="103"/>
      <c r="N849" s="105"/>
      <c r="O849" s="102">
        <f t="shared" si="517"/>
        <v>0</v>
      </c>
      <c r="P849" s="47">
        <f t="shared" si="520"/>
        <v>0</v>
      </c>
    </row>
    <row r="850" spans="2:16" s="38" customFormat="1" ht="27.6" x14ac:dyDescent="0.3">
      <c r="B850" s="42" t="str">
        <f>IF(TRIM(G850)&lt;&gt;"",COUNTA($G$66:G850)&amp;"","")</f>
        <v>610</v>
      </c>
      <c r="C850" s="252"/>
      <c r="D850" s="252"/>
      <c r="E850" s="252"/>
      <c r="F850" s="44" t="s">
        <v>621</v>
      </c>
      <c r="G850" s="111">
        <v>1</v>
      </c>
      <c r="H850" s="111"/>
      <c r="I850" s="111" t="s">
        <v>34</v>
      </c>
      <c r="J850" s="104"/>
      <c r="K850" s="102">
        <v>65</v>
      </c>
      <c r="L850" s="102">
        <f t="shared" si="516"/>
        <v>0</v>
      </c>
      <c r="M850" s="103"/>
      <c r="N850" s="105"/>
      <c r="O850" s="102">
        <f t="shared" si="517"/>
        <v>0</v>
      </c>
      <c r="P850" s="47">
        <f t="shared" si="520"/>
        <v>0</v>
      </c>
    </row>
    <row r="851" spans="2:16" s="38" customFormat="1" ht="27.6" x14ac:dyDescent="0.3">
      <c r="B851" s="42" t="str">
        <f>IF(TRIM(G851)&lt;&gt;"",COUNTA($G$66:G851)&amp;"","")</f>
        <v>611</v>
      </c>
      <c r="C851" s="252"/>
      <c r="D851" s="252"/>
      <c r="E851" s="252"/>
      <c r="F851" s="44" t="s">
        <v>622</v>
      </c>
      <c r="G851" s="111">
        <v>1</v>
      </c>
      <c r="H851" s="111"/>
      <c r="I851" s="111" t="s">
        <v>34</v>
      </c>
      <c r="J851" s="104"/>
      <c r="K851" s="102">
        <v>65</v>
      </c>
      <c r="L851" s="102">
        <f t="shared" si="516"/>
        <v>0</v>
      </c>
      <c r="M851" s="103"/>
      <c r="N851" s="105"/>
      <c r="O851" s="102">
        <f t="shared" si="517"/>
        <v>0</v>
      </c>
      <c r="P851" s="47">
        <f t="shared" si="520"/>
        <v>0</v>
      </c>
    </row>
    <row r="852" spans="2:16" s="38" customFormat="1" x14ac:dyDescent="0.3">
      <c r="B852" s="42" t="str">
        <f>IF(TRIM(G852)&lt;&gt;"",COUNTA($G$66:G852)&amp;"","")</f>
        <v>612</v>
      </c>
      <c r="C852" s="252"/>
      <c r="D852" s="252"/>
      <c r="E852" s="252"/>
      <c r="F852" s="44" t="s">
        <v>623</v>
      </c>
      <c r="G852" s="111">
        <v>1</v>
      </c>
      <c r="H852" s="111"/>
      <c r="I852" s="111" t="s">
        <v>34</v>
      </c>
      <c r="J852" s="104"/>
      <c r="K852" s="102">
        <v>65</v>
      </c>
      <c r="L852" s="102">
        <f t="shared" si="516"/>
        <v>0</v>
      </c>
      <c r="M852" s="103"/>
      <c r="N852" s="105"/>
      <c r="O852" s="102">
        <f t="shared" si="517"/>
        <v>0</v>
      </c>
      <c r="P852" s="47">
        <f t="shared" si="520"/>
        <v>0</v>
      </c>
    </row>
    <row r="853" spans="2:16" s="38" customFormat="1" x14ac:dyDescent="0.3">
      <c r="B853" s="42" t="str">
        <f>IF(TRIM(G853)&lt;&gt;"",COUNTA($G$66:G853)&amp;"","")</f>
        <v>613</v>
      </c>
      <c r="C853" s="252"/>
      <c r="D853" s="252"/>
      <c r="E853" s="252"/>
      <c r="F853" s="44" t="s">
        <v>624</v>
      </c>
      <c r="G853" s="111">
        <v>1</v>
      </c>
      <c r="H853" s="111"/>
      <c r="I853" s="111" t="s">
        <v>34</v>
      </c>
      <c r="J853" s="104"/>
      <c r="K853" s="102">
        <v>65</v>
      </c>
      <c r="L853" s="102">
        <f t="shared" si="516"/>
        <v>0</v>
      </c>
      <c r="M853" s="103"/>
      <c r="N853" s="105"/>
      <c r="O853" s="102">
        <f t="shared" si="517"/>
        <v>0</v>
      </c>
      <c r="P853" s="47">
        <f t="shared" si="520"/>
        <v>0</v>
      </c>
    </row>
    <row r="854" spans="2:16" s="38" customFormat="1" ht="27.6" x14ac:dyDescent="0.3">
      <c r="B854" s="42" t="str">
        <f>IF(TRIM(G854)&lt;&gt;"",COUNTA($G$66:G854)&amp;"","")</f>
        <v>614</v>
      </c>
      <c r="C854" s="252"/>
      <c r="D854" s="252"/>
      <c r="E854" s="252"/>
      <c r="F854" s="44" t="s">
        <v>625</v>
      </c>
      <c r="G854" s="111">
        <v>1</v>
      </c>
      <c r="H854" s="111"/>
      <c r="I854" s="111" t="s">
        <v>34</v>
      </c>
      <c r="J854" s="104"/>
      <c r="K854" s="102">
        <v>65</v>
      </c>
      <c r="L854" s="102">
        <f t="shared" si="516"/>
        <v>0</v>
      </c>
      <c r="M854" s="103"/>
      <c r="N854" s="105"/>
      <c r="O854" s="102">
        <f t="shared" si="517"/>
        <v>0</v>
      </c>
      <c r="P854" s="47">
        <f t="shared" si="520"/>
        <v>0</v>
      </c>
    </row>
    <row r="855" spans="2:16" s="38" customFormat="1" ht="27.6" x14ac:dyDescent="0.3">
      <c r="B855" s="42" t="str">
        <f>IF(TRIM(G855)&lt;&gt;"",COUNTA($G$66:G855)&amp;"","")</f>
        <v>615</v>
      </c>
      <c r="C855" s="252"/>
      <c r="D855" s="252"/>
      <c r="E855" s="252"/>
      <c r="F855" s="44" t="s">
        <v>626</v>
      </c>
      <c r="G855" s="111">
        <v>1</v>
      </c>
      <c r="H855" s="111"/>
      <c r="I855" s="111" t="s">
        <v>34</v>
      </c>
      <c r="J855" s="104"/>
      <c r="K855" s="102">
        <v>65</v>
      </c>
      <c r="L855" s="102">
        <f t="shared" si="516"/>
        <v>0</v>
      </c>
      <c r="M855" s="103"/>
      <c r="N855" s="105"/>
      <c r="O855" s="102">
        <f t="shared" si="517"/>
        <v>0</v>
      </c>
      <c r="P855" s="47">
        <f t="shared" si="520"/>
        <v>0</v>
      </c>
    </row>
    <row r="856" spans="2:16" s="38" customFormat="1" ht="27.6" x14ac:dyDescent="0.3">
      <c r="B856" s="42" t="str">
        <f>IF(TRIM(G856)&lt;&gt;"",COUNTA($G$66:G856)&amp;"","")</f>
        <v>616</v>
      </c>
      <c r="C856" s="252"/>
      <c r="D856" s="252"/>
      <c r="E856" s="252"/>
      <c r="F856" s="44" t="s">
        <v>627</v>
      </c>
      <c r="G856" s="111">
        <v>1</v>
      </c>
      <c r="H856" s="111"/>
      <c r="I856" s="111" t="s">
        <v>34</v>
      </c>
      <c r="J856" s="104"/>
      <c r="K856" s="102">
        <v>65</v>
      </c>
      <c r="L856" s="102">
        <f t="shared" si="516"/>
        <v>0</v>
      </c>
      <c r="M856" s="103"/>
      <c r="N856" s="105"/>
      <c r="O856" s="102">
        <f t="shared" si="517"/>
        <v>0</v>
      </c>
      <c r="P856" s="47">
        <f t="shared" si="520"/>
        <v>0</v>
      </c>
    </row>
    <row r="857" spans="2:16" s="38" customFormat="1" ht="41.4" x14ac:dyDescent="0.3">
      <c r="B857" s="42" t="str">
        <f>IF(TRIM(G857)&lt;&gt;"",COUNTA($G$66:G857)&amp;"","")</f>
        <v>617</v>
      </c>
      <c r="C857" s="252"/>
      <c r="D857" s="252"/>
      <c r="E857" s="252"/>
      <c r="F857" s="44" t="s">
        <v>628</v>
      </c>
      <c r="G857" s="111">
        <v>49</v>
      </c>
      <c r="H857" s="111"/>
      <c r="I857" s="111" t="s">
        <v>34</v>
      </c>
      <c r="J857" s="104"/>
      <c r="K857" s="102">
        <v>65</v>
      </c>
      <c r="L857" s="102">
        <f t="shared" si="516"/>
        <v>0</v>
      </c>
      <c r="M857" s="103"/>
      <c r="N857" s="105"/>
      <c r="O857" s="102">
        <f t="shared" si="517"/>
        <v>0</v>
      </c>
      <c r="P857" s="47">
        <f t="shared" si="520"/>
        <v>0</v>
      </c>
    </row>
    <row r="858" spans="2:16" s="38" customFormat="1" ht="41.4" x14ac:dyDescent="0.3">
      <c r="B858" s="42" t="str">
        <f>IF(TRIM(G858)&lt;&gt;"",COUNTA($G$66:G858)&amp;"","")</f>
        <v>618</v>
      </c>
      <c r="C858" s="252"/>
      <c r="D858" s="252"/>
      <c r="E858" s="252"/>
      <c r="F858" s="44" t="s">
        <v>629</v>
      </c>
      <c r="G858" s="111">
        <v>7</v>
      </c>
      <c r="H858" s="111"/>
      <c r="I858" s="111" t="s">
        <v>34</v>
      </c>
      <c r="J858" s="104"/>
      <c r="K858" s="102">
        <v>65</v>
      </c>
      <c r="L858" s="102">
        <f t="shared" si="516"/>
        <v>0</v>
      </c>
      <c r="M858" s="103"/>
      <c r="N858" s="105"/>
      <c r="O858" s="102">
        <f t="shared" si="517"/>
        <v>0</v>
      </c>
      <c r="P858" s="47">
        <f t="shared" si="520"/>
        <v>0</v>
      </c>
    </row>
    <row r="859" spans="2:16" s="38" customFormat="1" ht="41.4" x14ac:dyDescent="0.3">
      <c r="B859" s="42" t="str">
        <f>IF(TRIM(G859)&lt;&gt;"",COUNTA($G$66:G859)&amp;"","")</f>
        <v>619</v>
      </c>
      <c r="C859" s="252"/>
      <c r="D859" s="252"/>
      <c r="E859" s="252"/>
      <c r="F859" s="44" t="s">
        <v>630</v>
      </c>
      <c r="G859" s="111">
        <v>16</v>
      </c>
      <c r="H859" s="111"/>
      <c r="I859" s="111" t="s">
        <v>34</v>
      </c>
      <c r="J859" s="104"/>
      <c r="K859" s="102">
        <v>65</v>
      </c>
      <c r="L859" s="102">
        <f t="shared" si="516"/>
        <v>0</v>
      </c>
      <c r="M859" s="103"/>
      <c r="N859" s="105"/>
      <c r="O859" s="102">
        <f t="shared" si="517"/>
        <v>0</v>
      </c>
      <c r="P859" s="47">
        <f t="shared" si="520"/>
        <v>0</v>
      </c>
    </row>
    <row r="860" spans="2:16" s="38" customFormat="1" ht="41.4" x14ac:dyDescent="0.3">
      <c r="B860" s="42" t="str">
        <f>IF(TRIM(G860)&lt;&gt;"",COUNTA($G$66:G860)&amp;"","")</f>
        <v>620</v>
      </c>
      <c r="C860" s="252"/>
      <c r="D860" s="252"/>
      <c r="E860" s="252"/>
      <c r="F860" s="44" t="s">
        <v>631</v>
      </c>
      <c r="G860" s="111">
        <v>1</v>
      </c>
      <c r="H860" s="111"/>
      <c r="I860" s="111" t="s">
        <v>34</v>
      </c>
      <c r="J860" s="104"/>
      <c r="K860" s="102">
        <v>65</v>
      </c>
      <c r="L860" s="102">
        <f t="shared" si="516"/>
        <v>0</v>
      </c>
      <c r="M860" s="103"/>
      <c r="N860" s="105"/>
      <c r="O860" s="102">
        <f t="shared" si="517"/>
        <v>0</v>
      </c>
      <c r="P860" s="47">
        <f t="shared" si="520"/>
        <v>0</v>
      </c>
    </row>
    <row r="861" spans="2:16" s="38" customFormat="1" ht="41.4" x14ac:dyDescent="0.3">
      <c r="B861" s="42" t="str">
        <f>IF(TRIM(G861)&lt;&gt;"",COUNTA($G$66:G861)&amp;"","")</f>
        <v>621</v>
      </c>
      <c r="C861" s="252"/>
      <c r="D861" s="252"/>
      <c r="E861" s="252"/>
      <c r="F861" s="44" t="s">
        <v>632</v>
      </c>
      <c r="G861" s="111">
        <v>3</v>
      </c>
      <c r="H861" s="111"/>
      <c r="I861" s="111" t="s">
        <v>34</v>
      </c>
      <c r="J861" s="104"/>
      <c r="K861" s="102">
        <v>65</v>
      </c>
      <c r="L861" s="102">
        <f t="shared" si="516"/>
        <v>0</v>
      </c>
      <c r="M861" s="103"/>
      <c r="N861" s="105"/>
      <c r="O861" s="102">
        <f t="shared" si="517"/>
        <v>0</v>
      </c>
      <c r="P861" s="47">
        <f t="shared" si="520"/>
        <v>0</v>
      </c>
    </row>
    <row r="862" spans="2:16" s="38" customFormat="1" ht="41.4" x14ac:dyDescent="0.3">
      <c r="B862" s="42" t="str">
        <f>IF(TRIM(G862)&lt;&gt;"",COUNTA($G$66:G862)&amp;"","")</f>
        <v>622</v>
      </c>
      <c r="C862" s="252"/>
      <c r="D862" s="252"/>
      <c r="E862" s="252"/>
      <c r="F862" s="44" t="s">
        <v>633</v>
      </c>
      <c r="G862" s="111">
        <v>1</v>
      </c>
      <c r="H862" s="111"/>
      <c r="I862" s="111" t="s">
        <v>34</v>
      </c>
      <c r="J862" s="104"/>
      <c r="K862" s="102">
        <v>65</v>
      </c>
      <c r="L862" s="102">
        <f t="shared" si="516"/>
        <v>0</v>
      </c>
      <c r="M862" s="103"/>
      <c r="N862" s="105"/>
      <c r="O862" s="102">
        <f t="shared" si="517"/>
        <v>0</v>
      </c>
      <c r="P862" s="47">
        <f t="shared" si="520"/>
        <v>0</v>
      </c>
    </row>
    <row r="863" spans="2:16" s="38" customFormat="1" ht="27.6" x14ac:dyDescent="0.3">
      <c r="B863" s="42" t="str">
        <f>IF(TRIM(G863)&lt;&gt;"",COUNTA($G$66:G863)&amp;"","")</f>
        <v>623</v>
      </c>
      <c r="C863" s="252"/>
      <c r="D863" s="252"/>
      <c r="E863" s="252"/>
      <c r="F863" s="44" t="s">
        <v>634</v>
      </c>
      <c r="G863" s="111">
        <v>4</v>
      </c>
      <c r="H863" s="111"/>
      <c r="I863" s="111" t="s">
        <v>34</v>
      </c>
      <c r="J863" s="104"/>
      <c r="K863" s="102">
        <v>65</v>
      </c>
      <c r="L863" s="102">
        <f t="shared" si="516"/>
        <v>0</v>
      </c>
      <c r="M863" s="103"/>
      <c r="N863" s="105"/>
      <c r="O863" s="102">
        <f t="shared" si="517"/>
        <v>0</v>
      </c>
      <c r="P863" s="47">
        <f t="shared" si="520"/>
        <v>0</v>
      </c>
    </row>
    <row r="864" spans="2:16" s="38" customFormat="1" ht="27.6" x14ac:dyDescent="0.3">
      <c r="B864" s="42" t="str">
        <f>IF(TRIM(G864)&lt;&gt;"",COUNTA($G$66:G864)&amp;"","")</f>
        <v>624</v>
      </c>
      <c r="C864" s="252"/>
      <c r="D864" s="252"/>
      <c r="E864" s="252"/>
      <c r="F864" s="44" t="s">
        <v>635</v>
      </c>
      <c r="G864" s="111">
        <v>1</v>
      </c>
      <c r="H864" s="111"/>
      <c r="I864" s="111" t="s">
        <v>34</v>
      </c>
      <c r="J864" s="104"/>
      <c r="K864" s="102">
        <v>65</v>
      </c>
      <c r="L864" s="102">
        <f t="shared" si="516"/>
        <v>0</v>
      </c>
      <c r="M864" s="103"/>
      <c r="N864" s="105"/>
      <c r="O864" s="102">
        <f t="shared" si="517"/>
        <v>0</v>
      </c>
      <c r="P864" s="47">
        <f t="shared" si="520"/>
        <v>0</v>
      </c>
    </row>
    <row r="865" spans="2:16" s="38" customFormat="1" ht="27.6" x14ac:dyDescent="0.3">
      <c r="B865" s="42" t="str">
        <f>IF(TRIM(G865)&lt;&gt;"",COUNTA($G$66:G865)&amp;"","")</f>
        <v>625</v>
      </c>
      <c r="C865" s="252"/>
      <c r="D865" s="252"/>
      <c r="E865" s="252"/>
      <c r="F865" s="44" t="s">
        <v>636</v>
      </c>
      <c r="G865" s="111">
        <v>56</v>
      </c>
      <c r="H865" s="111"/>
      <c r="I865" s="111" t="s">
        <v>34</v>
      </c>
      <c r="J865" s="104"/>
      <c r="K865" s="102">
        <v>65</v>
      </c>
      <c r="L865" s="102">
        <f t="shared" si="516"/>
        <v>0</v>
      </c>
      <c r="M865" s="103"/>
      <c r="N865" s="105"/>
      <c r="O865" s="102">
        <f t="shared" si="517"/>
        <v>0</v>
      </c>
      <c r="P865" s="47">
        <f t="shared" si="520"/>
        <v>0</v>
      </c>
    </row>
    <row r="866" spans="2:16" s="38" customFormat="1" ht="27.6" x14ac:dyDescent="0.3">
      <c r="B866" s="42" t="str">
        <f>IF(TRIM(G866)&lt;&gt;"",COUNTA($G$66:G866)&amp;"","")</f>
        <v>626</v>
      </c>
      <c r="C866" s="252"/>
      <c r="D866" s="252"/>
      <c r="E866" s="252"/>
      <c r="F866" s="44" t="s">
        <v>637</v>
      </c>
      <c r="G866" s="111">
        <v>1</v>
      </c>
      <c r="H866" s="111"/>
      <c r="I866" s="111" t="s">
        <v>34</v>
      </c>
      <c r="J866" s="104"/>
      <c r="K866" s="102">
        <v>65</v>
      </c>
      <c r="L866" s="102">
        <f t="shared" si="516"/>
        <v>0</v>
      </c>
      <c r="M866" s="103"/>
      <c r="N866" s="105"/>
      <c r="O866" s="102">
        <f t="shared" si="517"/>
        <v>0</v>
      </c>
      <c r="P866" s="47">
        <f t="shared" si="520"/>
        <v>0</v>
      </c>
    </row>
    <row r="867" spans="2:16" s="38" customFormat="1" ht="41.4" x14ac:dyDescent="0.3">
      <c r="B867" s="42" t="str">
        <f>IF(TRIM(G867)&lt;&gt;"",COUNTA($G$66:G867)&amp;"","")</f>
        <v>627</v>
      </c>
      <c r="C867" s="252"/>
      <c r="D867" s="252"/>
      <c r="E867" s="252"/>
      <c r="F867" s="44" t="s">
        <v>629</v>
      </c>
      <c r="G867" s="111">
        <v>8</v>
      </c>
      <c r="H867" s="111"/>
      <c r="I867" s="111" t="s">
        <v>34</v>
      </c>
      <c r="J867" s="104"/>
      <c r="K867" s="102">
        <v>65</v>
      </c>
      <c r="L867" s="102">
        <f t="shared" ref="L867:L891" si="521">J867*K867</f>
        <v>0</v>
      </c>
      <c r="M867" s="103"/>
      <c r="N867" s="105"/>
      <c r="O867" s="102">
        <f t="shared" ref="O867:O891" si="522">L867+M867+N867</f>
        <v>0</v>
      </c>
      <c r="P867" s="47">
        <f t="shared" si="520"/>
        <v>0</v>
      </c>
    </row>
    <row r="868" spans="2:16" s="38" customFormat="1" ht="41.4" x14ac:dyDescent="0.3">
      <c r="B868" s="42" t="str">
        <f>IF(TRIM(G868)&lt;&gt;"",COUNTA($G$66:G868)&amp;"","")</f>
        <v>628</v>
      </c>
      <c r="C868" s="252"/>
      <c r="D868" s="252"/>
      <c r="E868" s="252"/>
      <c r="F868" s="44" t="s">
        <v>638</v>
      </c>
      <c r="G868" s="111">
        <v>4</v>
      </c>
      <c r="H868" s="111"/>
      <c r="I868" s="111" t="s">
        <v>34</v>
      </c>
      <c r="J868" s="104"/>
      <c r="K868" s="102">
        <v>65</v>
      </c>
      <c r="L868" s="102">
        <f t="shared" si="521"/>
        <v>0</v>
      </c>
      <c r="M868" s="103"/>
      <c r="N868" s="105"/>
      <c r="O868" s="102">
        <f t="shared" si="522"/>
        <v>0</v>
      </c>
      <c r="P868" s="47">
        <f t="shared" si="520"/>
        <v>0</v>
      </c>
    </row>
    <row r="869" spans="2:16" s="38" customFormat="1" ht="41.4" x14ac:dyDescent="0.3">
      <c r="B869" s="42" t="str">
        <f>IF(TRIM(G869)&lt;&gt;"",COUNTA($G$66:G869)&amp;"","")</f>
        <v>629</v>
      </c>
      <c r="C869" s="252"/>
      <c r="D869" s="252"/>
      <c r="E869" s="252"/>
      <c r="F869" s="44" t="s">
        <v>639</v>
      </c>
      <c r="G869" s="111">
        <v>2</v>
      </c>
      <c r="H869" s="111"/>
      <c r="I869" s="111" t="s">
        <v>34</v>
      </c>
      <c r="J869" s="104"/>
      <c r="K869" s="102">
        <v>65</v>
      </c>
      <c r="L869" s="102">
        <f t="shared" si="521"/>
        <v>0</v>
      </c>
      <c r="M869" s="103"/>
      <c r="N869" s="105"/>
      <c r="O869" s="102">
        <f t="shared" si="522"/>
        <v>0</v>
      </c>
      <c r="P869" s="47">
        <f t="shared" si="520"/>
        <v>0</v>
      </c>
    </row>
    <row r="870" spans="2:16" s="38" customFormat="1" x14ac:dyDescent="0.3">
      <c r="B870" s="42" t="str">
        <f>IF(TRIM(G870)&lt;&gt;"",COUNTA($G$66:G870)&amp;"","")</f>
        <v>630</v>
      </c>
      <c r="C870" s="252"/>
      <c r="D870" s="252"/>
      <c r="E870" s="252"/>
      <c r="F870" s="44" t="s">
        <v>640</v>
      </c>
      <c r="G870" s="111">
        <v>1</v>
      </c>
      <c r="H870" s="111"/>
      <c r="I870" s="111" t="s">
        <v>34</v>
      </c>
      <c r="J870" s="104"/>
      <c r="K870" s="102">
        <v>65</v>
      </c>
      <c r="L870" s="102">
        <f t="shared" si="521"/>
        <v>0</v>
      </c>
      <c r="M870" s="103"/>
      <c r="N870" s="105"/>
      <c r="O870" s="102">
        <f t="shared" si="522"/>
        <v>0</v>
      </c>
      <c r="P870" s="47">
        <f t="shared" si="520"/>
        <v>0</v>
      </c>
    </row>
    <row r="871" spans="2:16" s="38" customFormat="1" ht="41.4" x14ac:dyDescent="0.3">
      <c r="B871" s="42" t="str">
        <f>IF(TRIM(G871)&lt;&gt;"",COUNTA($G$66:G871)&amp;"","")</f>
        <v>631</v>
      </c>
      <c r="C871" s="252"/>
      <c r="D871" s="252"/>
      <c r="E871" s="252"/>
      <c r="F871" s="44" t="s">
        <v>641</v>
      </c>
      <c r="G871" s="111">
        <f>(5*14)</f>
        <v>70</v>
      </c>
      <c r="H871" s="111"/>
      <c r="I871" s="111" t="s">
        <v>34</v>
      </c>
      <c r="J871" s="104"/>
      <c r="K871" s="102">
        <v>65</v>
      </c>
      <c r="L871" s="102">
        <f t="shared" si="521"/>
        <v>0</v>
      </c>
      <c r="M871" s="103"/>
      <c r="N871" s="105"/>
      <c r="O871" s="102">
        <f t="shared" si="522"/>
        <v>0</v>
      </c>
      <c r="P871" s="47">
        <f t="shared" si="520"/>
        <v>0</v>
      </c>
    </row>
    <row r="872" spans="2:16" s="38" customFormat="1" x14ac:dyDescent="0.3">
      <c r="B872" s="42" t="str">
        <f>IF(TRIM(G872)&lt;&gt;"",COUNTA($G$66:G872)&amp;"","")</f>
        <v>632</v>
      </c>
      <c r="C872" s="252"/>
      <c r="D872" s="252"/>
      <c r="E872" s="252"/>
      <c r="F872" s="44" t="s">
        <v>642</v>
      </c>
      <c r="G872" s="111">
        <f>5*14</f>
        <v>70</v>
      </c>
      <c r="H872" s="111"/>
      <c r="I872" s="111" t="s">
        <v>34</v>
      </c>
      <c r="J872" s="104"/>
      <c r="K872" s="102">
        <v>65</v>
      </c>
      <c r="L872" s="102">
        <f t="shared" si="521"/>
        <v>0</v>
      </c>
      <c r="M872" s="103"/>
      <c r="N872" s="105"/>
      <c r="O872" s="102">
        <f t="shared" si="522"/>
        <v>0</v>
      </c>
      <c r="P872" s="47">
        <f t="shared" si="520"/>
        <v>0</v>
      </c>
    </row>
    <row r="873" spans="2:16" s="38" customFormat="1" ht="27.6" x14ac:dyDescent="0.3">
      <c r="B873" s="42" t="str">
        <f>IF(TRIM(G873)&lt;&gt;"",COUNTA($G$66:G873)&amp;"","")</f>
        <v>633</v>
      </c>
      <c r="C873" s="252"/>
      <c r="D873" s="252"/>
      <c r="E873" s="252"/>
      <c r="F873" s="44" t="s">
        <v>643</v>
      </c>
      <c r="G873" s="111">
        <v>328</v>
      </c>
      <c r="H873" s="111"/>
      <c r="I873" s="111" t="s">
        <v>34</v>
      </c>
      <c r="J873" s="104"/>
      <c r="K873" s="102">
        <v>65</v>
      </c>
      <c r="L873" s="102">
        <f t="shared" si="521"/>
        <v>0</v>
      </c>
      <c r="M873" s="103"/>
      <c r="N873" s="105"/>
      <c r="O873" s="102">
        <f t="shared" si="522"/>
        <v>0</v>
      </c>
      <c r="P873" s="47">
        <f t="shared" si="520"/>
        <v>0</v>
      </c>
    </row>
    <row r="874" spans="2:16" s="38" customFormat="1" ht="27.6" x14ac:dyDescent="0.3">
      <c r="B874" s="42" t="str">
        <f>IF(TRIM(G874)&lt;&gt;"",COUNTA($G$66:G874)&amp;"","")</f>
        <v>634</v>
      </c>
      <c r="C874" s="252"/>
      <c r="D874" s="252"/>
      <c r="E874" s="252"/>
      <c r="F874" s="44" t="s">
        <v>644</v>
      </c>
      <c r="G874" s="111">
        <v>392</v>
      </c>
      <c r="H874" s="111"/>
      <c r="I874" s="111" t="s">
        <v>34</v>
      </c>
      <c r="J874" s="104"/>
      <c r="K874" s="102">
        <v>65</v>
      </c>
      <c r="L874" s="102">
        <f t="shared" si="521"/>
        <v>0</v>
      </c>
      <c r="M874" s="103"/>
      <c r="N874" s="105"/>
      <c r="O874" s="102">
        <f t="shared" si="522"/>
        <v>0</v>
      </c>
      <c r="P874" s="47">
        <f t="shared" si="520"/>
        <v>0</v>
      </c>
    </row>
    <row r="875" spans="2:16" s="38" customFormat="1" ht="41.4" x14ac:dyDescent="0.3">
      <c r="B875" s="42" t="str">
        <f>IF(TRIM(G875)&lt;&gt;"",COUNTA($G$66:G875)&amp;"","")</f>
        <v>635</v>
      </c>
      <c r="C875" s="252"/>
      <c r="D875" s="252"/>
      <c r="E875" s="252"/>
      <c r="F875" s="44" t="s">
        <v>632</v>
      </c>
      <c r="G875" s="111">
        <v>451</v>
      </c>
      <c r="H875" s="111"/>
      <c r="I875" s="111" t="s">
        <v>34</v>
      </c>
      <c r="J875" s="104"/>
      <c r="K875" s="102">
        <v>65</v>
      </c>
      <c r="L875" s="102">
        <f t="shared" si="521"/>
        <v>0</v>
      </c>
      <c r="M875" s="103"/>
      <c r="N875" s="105"/>
      <c r="O875" s="102">
        <f t="shared" si="522"/>
        <v>0</v>
      </c>
      <c r="P875" s="47">
        <f t="shared" si="520"/>
        <v>0</v>
      </c>
    </row>
    <row r="876" spans="2:16" s="38" customFormat="1" x14ac:dyDescent="0.3">
      <c r="B876" s="42" t="str">
        <f>IF(TRIM(G876)&lt;&gt;"",COUNTA($G$66:G876)&amp;"","")</f>
        <v>636</v>
      </c>
      <c r="C876" s="252"/>
      <c r="D876" s="252"/>
      <c r="E876" s="252"/>
      <c r="F876" s="44" t="s">
        <v>645</v>
      </c>
      <c r="G876" s="111">
        <v>213</v>
      </c>
      <c r="H876" s="111"/>
      <c r="I876" s="111" t="s">
        <v>34</v>
      </c>
      <c r="J876" s="104"/>
      <c r="K876" s="102">
        <v>65</v>
      </c>
      <c r="L876" s="102">
        <f t="shared" si="521"/>
        <v>0</v>
      </c>
      <c r="M876" s="103"/>
      <c r="N876" s="105"/>
      <c r="O876" s="102">
        <f t="shared" si="522"/>
        <v>0</v>
      </c>
      <c r="P876" s="47">
        <f t="shared" si="520"/>
        <v>0</v>
      </c>
    </row>
    <row r="877" spans="2:16" s="38" customFormat="1" ht="41.4" x14ac:dyDescent="0.3">
      <c r="B877" s="42" t="str">
        <f>IF(TRIM(G877)&lt;&gt;"",COUNTA($G$66:G877)&amp;"","")</f>
        <v>637</v>
      </c>
      <c r="C877" s="252"/>
      <c r="D877" s="252"/>
      <c r="E877" s="252"/>
      <c r="F877" s="44" t="s">
        <v>638</v>
      </c>
      <c r="G877" s="111">
        <v>35</v>
      </c>
      <c r="H877" s="111"/>
      <c r="I877" s="111" t="s">
        <v>34</v>
      </c>
      <c r="J877" s="104"/>
      <c r="K877" s="102">
        <v>65</v>
      </c>
      <c r="L877" s="102">
        <f t="shared" si="521"/>
        <v>0</v>
      </c>
      <c r="M877" s="103"/>
      <c r="N877" s="105"/>
      <c r="O877" s="102">
        <f t="shared" si="522"/>
        <v>0</v>
      </c>
      <c r="P877" s="47">
        <f t="shared" si="520"/>
        <v>0</v>
      </c>
    </row>
    <row r="878" spans="2:16" s="38" customFormat="1" ht="41.4" x14ac:dyDescent="0.3">
      <c r="B878" s="42" t="str">
        <f>IF(TRIM(G878)&lt;&gt;"",COUNTA($G$66:G878)&amp;"","")</f>
        <v>638</v>
      </c>
      <c r="C878" s="252"/>
      <c r="D878" s="252"/>
      <c r="E878" s="252"/>
      <c r="F878" s="44" t="s">
        <v>629</v>
      </c>
      <c r="G878" s="111">
        <v>35</v>
      </c>
      <c r="H878" s="111"/>
      <c r="I878" s="111" t="s">
        <v>34</v>
      </c>
      <c r="J878" s="104"/>
      <c r="K878" s="102">
        <v>65</v>
      </c>
      <c r="L878" s="102">
        <f t="shared" si="521"/>
        <v>0</v>
      </c>
      <c r="M878" s="103"/>
      <c r="N878" s="105"/>
      <c r="O878" s="102">
        <f t="shared" si="522"/>
        <v>0</v>
      </c>
      <c r="P878" s="47">
        <f t="shared" si="520"/>
        <v>0</v>
      </c>
    </row>
    <row r="879" spans="2:16" s="38" customFormat="1" ht="41.4" x14ac:dyDescent="0.3">
      <c r="B879" s="42" t="str">
        <f>IF(TRIM(G879)&lt;&gt;"",COUNTA($G$66:G879)&amp;"","")</f>
        <v>639</v>
      </c>
      <c r="C879" s="252"/>
      <c r="D879" s="252"/>
      <c r="E879" s="252"/>
      <c r="F879" s="44" t="s">
        <v>646</v>
      </c>
      <c r="G879" s="111">
        <v>243</v>
      </c>
      <c r="H879" s="111"/>
      <c r="I879" s="111" t="s">
        <v>34</v>
      </c>
      <c r="J879" s="104"/>
      <c r="K879" s="102">
        <v>65</v>
      </c>
      <c r="L879" s="102">
        <f t="shared" si="521"/>
        <v>0</v>
      </c>
      <c r="M879" s="103"/>
      <c r="N879" s="105"/>
      <c r="O879" s="102">
        <f t="shared" si="522"/>
        <v>0</v>
      </c>
      <c r="P879" s="47">
        <f t="shared" si="520"/>
        <v>0</v>
      </c>
    </row>
    <row r="880" spans="2:16" s="38" customFormat="1" ht="41.4" x14ac:dyDescent="0.3">
      <c r="B880" s="42" t="str">
        <f>IF(TRIM(G880)&lt;&gt;"",COUNTA($G$66:G880)&amp;"","")</f>
        <v>640</v>
      </c>
      <c r="C880" s="252"/>
      <c r="D880" s="252"/>
      <c r="E880" s="252"/>
      <c r="F880" s="44" t="s">
        <v>630</v>
      </c>
      <c r="G880" s="111">
        <v>804</v>
      </c>
      <c r="H880" s="111"/>
      <c r="I880" s="111" t="s">
        <v>34</v>
      </c>
      <c r="J880" s="104"/>
      <c r="K880" s="102">
        <v>65</v>
      </c>
      <c r="L880" s="102">
        <f t="shared" si="521"/>
        <v>0</v>
      </c>
      <c r="M880" s="103"/>
      <c r="N880" s="105"/>
      <c r="O880" s="102">
        <f t="shared" si="522"/>
        <v>0</v>
      </c>
      <c r="P880" s="47">
        <f t="shared" si="520"/>
        <v>0</v>
      </c>
    </row>
    <row r="881" spans="2:16" s="38" customFormat="1" ht="27.6" x14ac:dyDescent="0.3">
      <c r="B881" s="42" t="str">
        <f>IF(TRIM(G881)&lt;&gt;"",COUNTA($G$66:G881)&amp;"","")</f>
        <v>641</v>
      </c>
      <c r="C881" s="252"/>
      <c r="D881" s="252"/>
      <c r="E881" s="252"/>
      <c r="F881" s="44" t="s">
        <v>636</v>
      </c>
      <c r="G881" s="111">
        <v>192</v>
      </c>
      <c r="H881" s="111"/>
      <c r="I881" s="111" t="s">
        <v>34</v>
      </c>
      <c r="J881" s="104"/>
      <c r="K881" s="102">
        <v>65</v>
      </c>
      <c r="L881" s="102">
        <f t="shared" si="521"/>
        <v>0</v>
      </c>
      <c r="M881" s="103"/>
      <c r="N881" s="105"/>
      <c r="O881" s="102">
        <f t="shared" si="522"/>
        <v>0</v>
      </c>
      <c r="P881" s="47">
        <f t="shared" si="520"/>
        <v>0</v>
      </c>
    </row>
    <row r="882" spans="2:16" s="38" customFormat="1" ht="27.6" x14ac:dyDescent="0.3">
      <c r="B882" s="42" t="str">
        <f>IF(TRIM(G882)&lt;&gt;"",COUNTA($G$66:G882)&amp;"","")</f>
        <v>642</v>
      </c>
      <c r="C882" s="252"/>
      <c r="D882" s="252"/>
      <c r="E882" s="252"/>
      <c r="F882" s="44" t="s">
        <v>647</v>
      </c>
      <c r="G882" s="111">
        <f>416+6</f>
        <v>422</v>
      </c>
      <c r="H882" s="111"/>
      <c r="I882" s="111" t="s">
        <v>34</v>
      </c>
      <c r="J882" s="104"/>
      <c r="K882" s="102">
        <v>65</v>
      </c>
      <c r="L882" s="102">
        <f t="shared" si="521"/>
        <v>0</v>
      </c>
      <c r="M882" s="103"/>
      <c r="N882" s="105"/>
      <c r="O882" s="102">
        <f t="shared" si="522"/>
        <v>0</v>
      </c>
      <c r="P882" s="47">
        <f t="shared" si="520"/>
        <v>0</v>
      </c>
    </row>
    <row r="883" spans="2:16" s="38" customFormat="1" ht="27.6" x14ac:dyDescent="0.3">
      <c r="B883" s="42" t="str">
        <f>IF(TRIM(G883)&lt;&gt;"",COUNTA($G$66:G883)&amp;"","")</f>
        <v>643</v>
      </c>
      <c r="C883" s="252"/>
      <c r="D883" s="252"/>
      <c r="E883" s="252"/>
      <c r="F883" s="44" t="s">
        <v>648</v>
      </c>
      <c r="G883" s="111">
        <v>192</v>
      </c>
      <c r="H883" s="111"/>
      <c r="I883" s="111" t="s">
        <v>34</v>
      </c>
      <c r="J883" s="104"/>
      <c r="K883" s="102">
        <v>65</v>
      </c>
      <c r="L883" s="102">
        <f t="shared" si="521"/>
        <v>0</v>
      </c>
      <c r="M883" s="103"/>
      <c r="N883" s="105"/>
      <c r="O883" s="102">
        <f t="shared" si="522"/>
        <v>0</v>
      </c>
      <c r="P883" s="47">
        <f t="shared" si="520"/>
        <v>0</v>
      </c>
    </row>
    <row r="884" spans="2:16" s="38" customFormat="1" ht="27.6" x14ac:dyDescent="0.3">
      <c r="B884" s="42" t="str">
        <f>IF(TRIM(G884)&lt;&gt;"",COUNTA($G$66:G884)&amp;"","")</f>
        <v>644</v>
      </c>
      <c r="C884" s="252"/>
      <c r="D884" s="252"/>
      <c r="E884" s="252"/>
      <c r="F884" s="44" t="s">
        <v>649</v>
      </c>
      <c r="G884" s="111">
        <v>48</v>
      </c>
      <c r="H884" s="111"/>
      <c r="I884" s="111" t="s">
        <v>34</v>
      </c>
      <c r="J884" s="104"/>
      <c r="K884" s="102">
        <v>65</v>
      </c>
      <c r="L884" s="102">
        <f t="shared" si="521"/>
        <v>0</v>
      </c>
      <c r="M884" s="103"/>
      <c r="N884" s="105"/>
      <c r="O884" s="102">
        <f t="shared" si="522"/>
        <v>0</v>
      </c>
      <c r="P884" s="47">
        <f t="shared" si="520"/>
        <v>0</v>
      </c>
    </row>
    <row r="885" spans="2:16" s="38" customFormat="1" ht="27.6" x14ac:dyDescent="0.3">
      <c r="B885" s="42" t="str">
        <f>IF(TRIM(G885)&lt;&gt;"",COUNTA($G$66:G885)&amp;"","")</f>
        <v>645</v>
      </c>
      <c r="C885" s="252"/>
      <c r="D885" s="252"/>
      <c r="E885" s="252"/>
      <c r="F885" s="44" t="s">
        <v>650</v>
      </c>
      <c r="G885" s="111">
        <v>88</v>
      </c>
      <c r="H885" s="111"/>
      <c r="I885" s="111" t="s">
        <v>34</v>
      </c>
      <c r="J885" s="104"/>
      <c r="K885" s="102">
        <v>65</v>
      </c>
      <c r="L885" s="102">
        <f t="shared" si="521"/>
        <v>0</v>
      </c>
      <c r="M885" s="103"/>
      <c r="N885" s="105"/>
      <c r="O885" s="102">
        <f t="shared" si="522"/>
        <v>0</v>
      </c>
      <c r="P885" s="47">
        <f t="shared" si="520"/>
        <v>0</v>
      </c>
    </row>
    <row r="886" spans="2:16" s="38" customFormat="1" ht="27.6" x14ac:dyDescent="0.3">
      <c r="B886" s="42" t="str">
        <f>IF(TRIM(G886)&lt;&gt;"",COUNTA($G$66:G886)&amp;"","")</f>
        <v>646</v>
      </c>
      <c r="C886" s="252"/>
      <c r="D886" s="252"/>
      <c r="E886" s="252"/>
      <c r="F886" s="44" t="s">
        <v>651</v>
      </c>
      <c r="G886" s="111">
        <v>328</v>
      </c>
      <c r="H886" s="111"/>
      <c r="I886" s="111" t="s">
        <v>34</v>
      </c>
      <c r="J886" s="104"/>
      <c r="K886" s="102">
        <v>65</v>
      </c>
      <c r="L886" s="102">
        <f t="shared" si="521"/>
        <v>0</v>
      </c>
      <c r="M886" s="103"/>
      <c r="N886" s="105"/>
      <c r="O886" s="102">
        <f t="shared" si="522"/>
        <v>0</v>
      </c>
      <c r="P886" s="47">
        <f t="shared" si="520"/>
        <v>0</v>
      </c>
    </row>
    <row r="887" spans="2:16" s="38" customFormat="1" x14ac:dyDescent="0.3">
      <c r="B887" s="42" t="str">
        <f>IF(TRIM(G887)&lt;&gt;"",COUNTA($G$66:G887)&amp;"","")</f>
        <v>647</v>
      </c>
      <c r="C887" s="252"/>
      <c r="D887" s="252"/>
      <c r="E887" s="252"/>
      <c r="F887" s="44" t="s">
        <v>652</v>
      </c>
      <c r="G887" s="111">
        <v>136</v>
      </c>
      <c r="H887" s="111"/>
      <c r="I887" s="111" t="s">
        <v>34</v>
      </c>
      <c r="J887" s="104"/>
      <c r="K887" s="102">
        <v>65</v>
      </c>
      <c r="L887" s="102">
        <f t="shared" si="521"/>
        <v>0</v>
      </c>
      <c r="M887" s="103"/>
      <c r="N887" s="105"/>
      <c r="O887" s="102">
        <f t="shared" si="522"/>
        <v>0</v>
      </c>
      <c r="P887" s="47">
        <f t="shared" si="520"/>
        <v>0</v>
      </c>
    </row>
    <row r="888" spans="2:16" s="38" customFormat="1" x14ac:dyDescent="0.3">
      <c r="B888" s="42" t="str">
        <f>IF(TRIM(G888)&lt;&gt;"",COUNTA($G$66:G888)&amp;"","")</f>
        <v>648</v>
      </c>
      <c r="C888" s="252"/>
      <c r="D888" s="252"/>
      <c r="E888" s="252"/>
      <c r="F888" s="44" t="s">
        <v>653</v>
      </c>
      <c r="G888" s="111">
        <v>116</v>
      </c>
      <c r="H888" s="111"/>
      <c r="I888" s="111" t="s">
        <v>34</v>
      </c>
      <c r="J888" s="104"/>
      <c r="K888" s="102">
        <v>65</v>
      </c>
      <c r="L888" s="102">
        <f t="shared" si="521"/>
        <v>0</v>
      </c>
      <c r="M888" s="103"/>
      <c r="N888" s="105"/>
      <c r="O888" s="102">
        <f t="shared" si="522"/>
        <v>0</v>
      </c>
      <c r="P888" s="47">
        <f t="shared" si="520"/>
        <v>0</v>
      </c>
    </row>
    <row r="889" spans="2:16" s="38" customFormat="1" x14ac:dyDescent="0.3">
      <c r="B889" s="42" t="str">
        <f>IF(TRIM(G889)&lt;&gt;"",COUNTA($G$66:G889)&amp;"","")</f>
        <v>649</v>
      </c>
      <c r="C889" s="252"/>
      <c r="D889" s="252"/>
      <c r="E889" s="252"/>
      <c r="F889" s="44" t="s">
        <v>654</v>
      </c>
      <c r="G889" s="111">
        <v>193</v>
      </c>
      <c r="H889" s="111"/>
      <c r="I889" s="111" t="s">
        <v>34</v>
      </c>
      <c r="J889" s="104"/>
      <c r="K889" s="102">
        <v>65</v>
      </c>
      <c r="L889" s="102">
        <f t="shared" si="521"/>
        <v>0</v>
      </c>
      <c r="M889" s="103"/>
      <c r="N889" s="105"/>
      <c r="O889" s="102">
        <f t="shared" si="522"/>
        <v>0</v>
      </c>
      <c r="P889" s="47">
        <f t="shared" si="520"/>
        <v>0</v>
      </c>
    </row>
    <row r="890" spans="2:16" s="38" customFormat="1" x14ac:dyDescent="0.3">
      <c r="B890" s="42" t="str">
        <f>IF(TRIM(G890)&lt;&gt;"",COUNTA($G$66:G890)&amp;"","")</f>
        <v>650</v>
      </c>
      <c r="C890" s="252"/>
      <c r="D890" s="252"/>
      <c r="E890" s="252"/>
      <c r="F890" s="44" t="s">
        <v>655</v>
      </c>
      <c r="G890" s="111">
        <v>59</v>
      </c>
      <c r="H890" s="111"/>
      <c r="I890" s="111" t="s">
        <v>34</v>
      </c>
      <c r="J890" s="104"/>
      <c r="K890" s="102">
        <v>65</v>
      </c>
      <c r="L890" s="102">
        <f t="shared" si="521"/>
        <v>0</v>
      </c>
      <c r="M890" s="103"/>
      <c r="N890" s="105"/>
      <c r="O890" s="102">
        <f t="shared" si="522"/>
        <v>0</v>
      </c>
      <c r="P890" s="47">
        <f t="shared" si="520"/>
        <v>0</v>
      </c>
    </row>
    <row r="891" spans="2:16" s="38" customFormat="1" x14ac:dyDescent="0.3">
      <c r="B891" s="42" t="str">
        <f>IF(TRIM(G891)&lt;&gt;"",COUNTA($G$66:G891)&amp;"","")</f>
        <v>651</v>
      </c>
      <c r="C891" s="252"/>
      <c r="D891" s="252"/>
      <c r="E891" s="252"/>
      <c r="F891" s="44" t="s">
        <v>656</v>
      </c>
      <c r="G891" s="111">
        <v>2</v>
      </c>
      <c r="H891" s="111"/>
      <c r="I891" s="111" t="s">
        <v>34</v>
      </c>
      <c r="J891" s="104"/>
      <c r="K891" s="102">
        <v>65</v>
      </c>
      <c r="L891" s="102">
        <f t="shared" si="521"/>
        <v>0</v>
      </c>
      <c r="M891" s="103"/>
      <c r="N891" s="105"/>
      <c r="O891" s="102">
        <f t="shared" si="522"/>
        <v>0</v>
      </c>
      <c r="P891" s="47">
        <f t="shared" si="520"/>
        <v>0</v>
      </c>
    </row>
    <row r="892" spans="2:16" s="38" customFormat="1" x14ac:dyDescent="0.3">
      <c r="B892" s="42" t="str">
        <f>IF(TRIM(G892)&lt;&gt;"",COUNTA($G$66:G892)&amp;"","")</f>
        <v>652</v>
      </c>
      <c r="C892" s="252"/>
      <c r="D892" s="252"/>
      <c r="E892" s="252"/>
      <c r="F892" s="44" t="s">
        <v>414</v>
      </c>
      <c r="G892" s="111">
        <v>1</v>
      </c>
      <c r="H892" s="111"/>
      <c r="I892" s="111" t="s">
        <v>5</v>
      </c>
      <c r="J892" s="118"/>
      <c r="K892" s="101"/>
      <c r="L892" s="102"/>
      <c r="M892" s="125"/>
      <c r="N892" s="103"/>
      <c r="O892" s="102"/>
      <c r="P892" s="47"/>
    </row>
    <row r="893" spans="2:16" s="38" customFormat="1" x14ac:dyDescent="0.3">
      <c r="B893" s="42" t="str">
        <f>IF(TRIM(G893)&lt;&gt;"",COUNTA($G$66:G893)&amp;"","")</f>
        <v/>
      </c>
      <c r="C893" s="252"/>
      <c r="D893" s="252"/>
      <c r="E893" s="252"/>
      <c r="F893" s="99" t="s">
        <v>657</v>
      </c>
      <c r="G893" s="111"/>
      <c r="H893" s="111"/>
      <c r="I893" s="111"/>
      <c r="J893" s="118"/>
      <c r="K893" s="101"/>
      <c r="L893" s="102"/>
      <c r="M893" s="125"/>
      <c r="N893" s="103"/>
      <c r="O893" s="102"/>
      <c r="P893" s="47"/>
    </row>
    <row r="894" spans="2:16" s="38" customFormat="1" x14ac:dyDescent="0.3">
      <c r="B894" s="42" t="str">
        <f>IF(TRIM(G894)&lt;&gt;"",COUNTA($G$66:G894)&amp;"","")</f>
        <v>653</v>
      </c>
      <c r="C894" s="252"/>
      <c r="D894" s="252"/>
      <c r="E894" s="252"/>
      <c r="F894" s="44" t="s">
        <v>658</v>
      </c>
      <c r="G894" s="111">
        <v>4200</v>
      </c>
      <c r="H894" s="111"/>
      <c r="I894" s="111" t="s">
        <v>35</v>
      </c>
      <c r="J894" s="104"/>
      <c r="K894" s="102">
        <v>65</v>
      </c>
      <c r="L894" s="102">
        <f t="shared" ref="L894:L895" si="523">J894*K894</f>
        <v>0</v>
      </c>
      <c r="M894" s="103"/>
      <c r="N894" s="105"/>
      <c r="O894" s="102">
        <f t="shared" ref="O894:O895" si="524">L894+M894+N894</f>
        <v>0</v>
      </c>
      <c r="P894" s="47">
        <f t="shared" ref="P894:P895" si="525">G894*O894</f>
        <v>0</v>
      </c>
    </row>
    <row r="895" spans="2:16" s="38" customFormat="1" x14ac:dyDescent="0.3">
      <c r="B895" s="42" t="str">
        <f>IF(TRIM(G895)&lt;&gt;"",COUNTA($G$66:G895)&amp;"","")</f>
        <v>654</v>
      </c>
      <c r="C895" s="252"/>
      <c r="D895" s="252"/>
      <c r="E895" s="252"/>
      <c r="F895" s="44" t="s">
        <v>659</v>
      </c>
      <c r="G895" s="111">
        <v>835</v>
      </c>
      <c r="H895" s="111"/>
      <c r="I895" s="111" t="s">
        <v>35</v>
      </c>
      <c r="J895" s="104"/>
      <c r="K895" s="102">
        <v>65</v>
      </c>
      <c r="L895" s="102">
        <f t="shared" si="523"/>
        <v>0</v>
      </c>
      <c r="M895" s="103"/>
      <c r="N895" s="105"/>
      <c r="O895" s="102">
        <f t="shared" si="524"/>
        <v>0</v>
      </c>
      <c r="P895" s="47">
        <f t="shared" si="525"/>
        <v>0</v>
      </c>
    </row>
    <row r="896" spans="2:16" s="38" customFormat="1" x14ac:dyDescent="0.3">
      <c r="B896" s="42" t="str">
        <f>IF(TRIM(G896)&lt;&gt;"",COUNTA($G$66:G896)&amp;"","")</f>
        <v/>
      </c>
      <c r="C896" s="252"/>
      <c r="D896" s="252"/>
      <c r="E896" s="252"/>
      <c r="F896" s="99" t="s">
        <v>660</v>
      </c>
      <c r="G896" s="111"/>
      <c r="H896" s="111"/>
      <c r="I896" s="111"/>
      <c r="J896" s="118"/>
      <c r="K896" s="101"/>
      <c r="L896" s="102"/>
      <c r="M896" s="125"/>
      <c r="N896" s="103"/>
      <c r="O896" s="102"/>
      <c r="P896" s="47"/>
    </row>
    <row r="897" spans="2:16" s="38" customFormat="1" x14ac:dyDescent="0.3">
      <c r="B897" s="42" t="str">
        <f>IF(TRIM(G897)&lt;&gt;"",COUNTA($G$66:G897)&amp;"","")</f>
        <v>655</v>
      </c>
      <c r="C897" s="252"/>
      <c r="D897" s="252"/>
      <c r="E897" s="252"/>
      <c r="F897" s="44" t="s">
        <v>661</v>
      </c>
      <c r="G897" s="111">
        <v>38075</v>
      </c>
      <c r="H897" s="111"/>
      <c r="I897" s="111" t="s">
        <v>35</v>
      </c>
      <c r="J897" s="104"/>
      <c r="K897" s="102">
        <v>65</v>
      </c>
      <c r="L897" s="102">
        <f t="shared" ref="L897:L906" si="526">J897*K897</f>
        <v>0</v>
      </c>
      <c r="M897" s="103"/>
      <c r="N897" s="105"/>
      <c r="O897" s="102">
        <f t="shared" ref="O897:O906" si="527">L897+M897+N897</f>
        <v>0</v>
      </c>
      <c r="P897" s="47">
        <f t="shared" ref="P897:P906" si="528">G897*O897</f>
        <v>0</v>
      </c>
    </row>
    <row r="898" spans="2:16" s="38" customFormat="1" x14ac:dyDescent="0.3">
      <c r="B898" s="42" t="str">
        <f>IF(TRIM(G898)&lt;&gt;"",COUNTA($G$66:G898)&amp;"","")</f>
        <v>656</v>
      </c>
      <c r="C898" s="252"/>
      <c r="D898" s="252"/>
      <c r="E898" s="252"/>
      <c r="F898" s="44" t="s">
        <v>662</v>
      </c>
      <c r="G898" s="111">
        <v>26820</v>
      </c>
      <c r="H898" s="111"/>
      <c r="I898" s="111" t="s">
        <v>35</v>
      </c>
      <c r="J898" s="104"/>
      <c r="K898" s="102">
        <v>65</v>
      </c>
      <c r="L898" s="102">
        <f t="shared" si="526"/>
        <v>0</v>
      </c>
      <c r="M898" s="103"/>
      <c r="N898" s="105"/>
      <c r="O898" s="102">
        <f t="shared" si="527"/>
        <v>0</v>
      </c>
      <c r="P898" s="47">
        <f t="shared" si="528"/>
        <v>0</v>
      </c>
    </row>
    <row r="899" spans="2:16" s="38" customFormat="1" x14ac:dyDescent="0.3">
      <c r="B899" s="42" t="str">
        <f>IF(TRIM(G899)&lt;&gt;"",COUNTA($G$66:G899)&amp;"","")</f>
        <v>657</v>
      </c>
      <c r="C899" s="252"/>
      <c r="D899" s="252"/>
      <c r="E899" s="252"/>
      <c r="F899" s="44" t="s">
        <v>663</v>
      </c>
      <c r="G899" s="111">
        <v>4470</v>
      </c>
      <c r="H899" s="111"/>
      <c r="I899" s="111" t="s">
        <v>35</v>
      </c>
      <c r="J899" s="104"/>
      <c r="K899" s="102">
        <v>65</v>
      </c>
      <c r="L899" s="102">
        <f t="shared" si="526"/>
        <v>0</v>
      </c>
      <c r="M899" s="103"/>
      <c r="N899" s="105"/>
      <c r="O899" s="102">
        <f t="shared" si="527"/>
        <v>0</v>
      </c>
      <c r="P899" s="47">
        <f t="shared" si="528"/>
        <v>0</v>
      </c>
    </row>
    <row r="900" spans="2:16" s="38" customFormat="1" x14ac:dyDescent="0.3">
      <c r="B900" s="42" t="str">
        <f>IF(TRIM(G900)&lt;&gt;"",COUNTA($G$66:G900)&amp;"","")</f>
        <v>658</v>
      </c>
      <c r="C900" s="252"/>
      <c r="D900" s="252"/>
      <c r="E900" s="252"/>
      <c r="F900" s="44" t="s">
        <v>664</v>
      </c>
      <c r="G900" s="111">
        <v>225</v>
      </c>
      <c r="H900" s="111"/>
      <c r="I900" s="111" t="s">
        <v>35</v>
      </c>
      <c r="J900" s="104"/>
      <c r="K900" s="102">
        <v>65</v>
      </c>
      <c r="L900" s="102">
        <f t="shared" si="526"/>
        <v>0</v>
      </c>
      <c r="M900" s="103"/>
      <c r="N900" s="105"/>
      <c r="O900" s="102">
        <f t="shared" si="527"/>
        <v>0</v>
      </c>
      <c r="P900" s="47">
        <f t="shared" si="528"/>
        <v>0</v>
      </c>
    </row>
    <row r="901" spans="2:16" s="38" customFormat="1" x14ac:dyDescent="0.3">
      <c r="B901" s="42" t="str">
        <f>IF(TRIM(G901)&lt;&gt;"",COUNTA($G$66:G901)&amp;"","")</f>
        <v>659</v>
      </c>
      <c r="C901" s="252"/>
      <c r="D901" s="252"/>
      <c r="E901" s="252"/>
      <c r="F901" s="44" t="s">
        <v>665</v>
      </c>
      <c r="G901" s="111">
        <v>158</v>
      </c>
      <c r="H901" s="111"/>
      <c r="I901" s="111" t="s">
        <v>35</v>
      </c>
      <c r="J901" s="104"/>
      <c r="K901" s="102">
        <v>65</v>
      </c>
      <c r="L901" s="102">
        <f t="shared" si="526"/>
        <v>0</v>
      </c>
      <c r="M901" s="103"/>
      <c r="N901" s="105"/>
      <c r="O901" s="102">
        <f t="shared" si="527"/>
        <v>0</v>
      </c>
      <c r="P901" s="47">
        <f t="shared" si="528"/>
        <v>0</v>
      </c>
    </row>
    <row r="902" spans="2:16" s="38" customFormat="1" x14ac:dyDescent="0.3">
      <c r="B902" s="42" t="str">
        <f>IF(TRIM(G902)&lt;&gt;"",COUNTA($G$66:G902)&amp;"","")</f>
        <v>660</v>
      </c>
      <c r="C902" s="252"/>
      <c r="D902" s="252"/>
      <c r="E902" s="252"/>
      <c r="F902" s="44" t="s">
        <v>666</v>
      </c>
      <c r="G902" s="111">
        <v>102</v>
      </c>
      <c r="H902" s="111"/>
      <c r="I902" s="111" t="s">
        <v>35</v>
      </c>
      <c r="J902" s="104"/>
      <c r="K902" s="102">
        <v>65</v>
      </c>
      <c r="L902" s="102">
        <f t="shared" si="526"/>
        <v>0</v>
      </c>
      <c r="M902" s="103"/>
      <c r="N902" s="105"/>
      <c r="O902" s="102">
        <f t="shared" si="527"/>
        <v>0</v>
      </c>
      <c r="P902" s="47">
        <f t="shared" si="528"/>
        <v>0</v>
      </c>
    </row>
    <row r="903" spans="2:16" s="38" customFormat="1" x14ac:dyDescent="0.3">
      <c r="B903" s="42" t="str">
        <f>IF(TRIM(G903)&lt;&gt;"",COUNTA($G$66:G903)&amp;"","")</f>
        <v>661</v>
      </c>
      <c r="C903" s="252"/>
      <c r="D903" s="252"/>
      <c r="E903" s="252"/>
      <c r="F903" s="44" t="s">
        <v>667</v>
      </c>
      <c r="G903" s="111">
        <v>3475</v>
      </c>
      <c r="H903" s="111"/>
      <c r="I903" s="111" t="s">
        <v>35</v>
      </c>
      <c r="J903" s="104"/>
      <c r="K903" s="102">
        <v>65</v>
      </c>
      <c r="L903" s="102">
        <f t="shared" si="526"/>
        <v>0</v>
      </c>
      <c r="M903" s="103"/>
      <c r="N903" s="105"/>
      <c r="O903" s="102">
        <f t="shared" si="527"/>
        <v>0</v>
      </c>
      <c r="P903" s="47">
        <f t="shared" si="528"/>
        <v>0</v>
      </c>
    </row>
    <row r="904" spans="2:16" s="38" customFormat="1" x14ac:dyDescent="0.3">
      <c r="B904" s="42" t="str">
        <f>IF(TRIM(G904)&lt;&gt;"",COUNTA($G$66:G904)&amp;"","")</f>
        <v>662</v>
      </c>
      <c r="C904" s="252"/>
      <c r="D904" s="252"/>
      <c r="E904" s="252"/>
      <c r="F904" s="44" t="s">
        <v>668</v>
      </c>
      <c r="G904" s="111">
        <v>3799</v>
      </c>
      <c r="H904" s="111"/>
      <c r="I904" s="111" t="s">
        <v>35</v>
      </c>
      <c r="J904" s="104"/>
      <c r="K904" s="102">
        <v>65</v>
      </c>
      <c r="L904" s="102">
        <f t="shared" si="526"/>
        <v>0</v>
      </c>
      <c r="M904" s="103"/>
      <c r="N904" s="105"/>
      <c r="O904" s="102">
        <f t="shared" si="527"/>
        <v>0</v>
      </c>
      <c r="P904" s="47">
        <f t="shared" si="528"/>
        <v>0</v>
      </c>
    </row>
    <row r="905" spans="2:16" s="38" customFormat="1" x14ac:dyDescent="0.3">
      <c r="B905" s="42" t="str">
        <f>IF(TRIM(G905)&lt;&gt;"",COUNTA($G$66:G905)&amp;"","")</f>
        <v>663</v>
      </c>
      <c r="C905" s="252"/>
      <c r="D905" s="252"/>
      <c r="E905" s="252"/>
      <c r="F905" s="44" t="s">
        <v>669</v>
      </c>
      <c r="G905" s="111">
        <v>30281</v>
      </c>
      <c r="H905" s="111"/>
      <c r="I905" s="111" t="s">
        <v>35</v>
      </c>
      <c r="J905" s="104"/>
      <c r="K905" s="102">
        <v>65</v>
      </c>
      <c r="L905" s="102">
        <f t="shared" si="526"/>
        <v>0</v>
      </c>
      <c r="M905" s="103"/>
      <c r="N905" s="105"/>
      <c r="O905" s="102">
        <f t="shared" si="527"/>
        <v>0</v>
      </c>
      <c r="P905" s="47">
        <f t="shared" si="528"/>
        <v>0</v>
      </c>
    </row>
    <row r="906" spans="2:16" s="38" customFormat="1" x14ac:dyDescent="0.3">
      <c r="B906" s="42" t="str">
        <f>IF(TRIM(G906)&lt;&gt;"",COUNTA($G$66:G906)&amp;"","")</f>
        <v>664</v>
      </c>
      <c r="C906" s="252"/>
      <c r="D906" s="252"/>
      <c r="E906" s="252"/>
      <c r="F906" s="44" t="s">
        <v>670</v>
      </c>
      <c r="G906" s="111">
        <v>7485</v>
      </c>
      <c r="H906" s="111"/>
      <c r="I906" s="111" t="s">
        <v>35</v>
      </c>
      <c r="J906" s="104"/>
      <c r="K906" s="102">
        <v>65</v>
      </c>
      <c r="L906" s="102">
        <f t="shared" si="526"/>
        <v>0</v>
      </c>
      <c r="M906" s="103"/>
      <c r="N906" s="105"/>
      <c r="O906" s="102">
        <f t="shared" si="527"/>
        <v>0</v>
      </c>
      <c r="P906" s="47">
        <f t="shared" si="528"/>
        <v>0</v>
      </c>
    </row>
    <row r="907" spans="2:16" s="38" customFormat="1" x14ac:dyDescent="0.3">
      <c r="B907" s="42" t="str">
        <f>IF(TRIM(G907)&lt;&gt;"",COUNTA($G$66:G907)&amp;"","")</f>
        <v/>
      </c>
      <c r="C907" s="252"/>
      <c r="D907" s="252"/>
      <c r="E907" s="252"/>
      <c r="F907" s="99" t="s">
        <v>671</v>
      </c>
      <c r="G907" s="111"/>
      <c r="H907" s="111"/>
      <c r="I907" s="111"/>
      <c r="J907" s="118"/>
      <c r="K907" s="101"/>
      <c r="L907" s="102"/>
      <c r="M907" s="125"/>
      <c r="N907" s="103"/>
      <c r="O907" s="102"/>
      <c r="P907" s="47"/>
    </row>
    <row r="908" spans="2:16" s="38" customFormat="1" x14ac:dyDescent="0.3">
      <c r="B908" s="42" t="str">
        <f>IF(TRIM(G908)&lt;&gt;"",COUNTA($G$66:G908)&amp;"","")</f>
        <v>665</v>
      </c>
      <c r="C908" s="252"/>
      <c r="D908" s="252"/>
      <c r="E908" s="252"/>
      <c r="F908" s="44" t="s">
        <v>671</v>
      </c>
      <c r="G908" s="111">
        <v>1</v>
      </c>
      <c r="H908" s="111"/>
      <c r="I908" s="111" t="s">
        <v>5</v>
      </c>
      <c r="J908" s="87"/>
      <c r="K908" s="101"/>
      <c r="L908" s="102"/>
      <c r="M908" s="103"/>
      <c r="N908" s="103"/>
      <c r="O908" s="102"/>
      <c r="P908" s="47"/>
    </row>
    <row r="909" spans="2:16" s="38" customFormat="1" ht="14.4" thickBot="1" x14ac:dyDescent="0.35">
      <c r="B909" s="42" t="str">
        <f>IF(TRIM(G909)&lt;&gt;"",COUNTA($G$66:G909)&amp;"","")</f>
        <v/>
      </c>
      <c r="C909" s="111"/>
      <c r="D909" s="111"/>
      <c r="E909" s="111"/>
      <c r="F909" s="17" t="s">
        <v>8</v>
      </c>
      <c r="G909" s="35"/>
      <c r="H909" s="26"/>
      <c r="I909" s="26"/>
      <c r="J909" s="37"/>
      <c r="K909" s="37"/>
      <c r="L909" s="19"/>
      <c r="M909" s="70"/>
      <c r="N909" s="37"/>
      <c r="O909" s="19"/>
      <c r="P909" s="48">
        <f>SUM(P761:P908)</f>
        <v>0</v>
      </c>
    </row>
    <row r="910" spans="2:16" s="38" customFormat="1" x14ac:dyDescent="0.3">
      <c r="B910" s="42" t="str">
        <f>IF(TRIM(G910)&lt;&gt;"",COUNTA($G$66:G910)&amp;"","")</f>
        <v/>
      </c>
      <c r="C910" s="111"/>
      <c r="D910" s="111"/>
      <c r="E910" s="111"/>
      <c r="F910" s="88"/>
      <c r="G910" s="126"/>
      <c r="H910" s="127"/>
      <c r="I910" s="127"/>
      <c r="J910" s="128"/>
      <c r="K910" s="128"/>
      <c r="L910" s="129"/>
      <c r="M910" s="130"/>
      <c r="N910" s="128"/>
      <c r="O910" s="129"/>
      <c r="P910" s="131"/>
    </row>
    <row r="911" spans="2:16" s="38" customFormat="1" x14ac:dyDescent="0.3">
      <c r="B911" s="42" t="str">
        <f>IF(TRIM(G911)&lt;&gt;"",COUNTA($G$66:G911)&amp;"","")</f>
        <v/>
      </c>
      <c r="C911" s="111"/>
      <c r="D911" s="111"/>
      <c r="E911" s="111"/>
      <c r="F911" s="88"/>
      <c r="G911" s="30"/>
      <c r="H911" s="4"/>
      <c r="I911" s="4"/>
      <c r="J911" s="6"/>
      <c r="K911" s="6"/>
      <c r="L911" s="132"/>
      <c r="M911" s="133"/>
      <c r="N911" s="6"/>
      <c r="O911" s="132"/>
      <c r="P911" s="134"/>
    </row>
    <row r="912" spans="2:16" s="38" customFormat="1" x14ac:dyDescent="0.3">
      <c r="B912" s="92" t="str">
        <f>IF(TRIM(G912)&lt;&gt;"",COUNTA($G$66:G912)&amp;"","")</f>
        <v/>
      </c>
      <c r="C912" s="91"/>
      <c r="D912" s="93"/>
      <c r="E912" s="98">
        <v>2600000</v>
      </c>
      <c r="F912" s="3" t="s">
        <v>672</v>
      </c>
      <c r="G912" s="90"/>
      <c r="H912" s="91"/>
      <c r="I912" s="91"/>
      <c r="J912" s="91"/>
      <c r="K912" s="91"/>
      <c r="L912" s="91"/>
      <c r="M912" s="231"/>
      <c r="N912" s="91"/>
      <c r="O912" s="91"/>
      <c r="P912" s="232"/>
    </row>
    <row r="913" spans="2:16" s="38" customFormat="1" x14ac:dyDescent="0.3">
      <c r="B913" s="42" t="str">
        <f>IF(TRIM(G913)&lt;&gt;"",COUNTA($G$66:G913)&amp;"","")</f>
        <v>666</v>
      </c>
      <c r="C913" s="176"/>
      <c r="D913" s="176"/>
      <c r="E913" s="176"/>
      <c r="F913" s="44" t="s">
        <v>673</v>
      </c>
      <c r="G913" s="111">
        <v>305</v>
      </c>
      <c r="H913" s="111"/>
      <c r="I913" s="111" t="s">
        <v>34</v>
      </c>
      <c r="J913" s="104"/>
      <c r="K913" s="102">
        <v>65</v>
      </c>
      <c r="L913" s="102">
        <f t="shared" ref="L913:L928" si="529">J913*K913</f>
        <v>0</v>
      </c>
      <c r="M913" s="103"/>
      <c r="N913" s="105"/>
      <c r="O913" s="102">
        <f t="shared" ref="O913:O917" si="530">L913+M913+N913</f>
        <v>0</v>
      </c>
      <c r="P913" s="47">
        <f t="shared" ref="P913:P918" si="531">G913*O913</f>
        <v>0</v>
      </c>
    </row>
    <row r="914" spans="2:16" s="38" customFormat="1" ht="27.6" x14ac:dyDescent="0.3">
      <c r="B914" s="42" t="str">
        <f>IF(TRIM(G914)&lt;&gt;"",COUNTA($G$66:G914)&amp;"","")</f>
        <v>667</v>
      </c>
      <c r="C914" s="176"/>
      <c r="D914" s="176"/>
      <c r="E914" s="176"/>
      <c r="F914" s="44" t="s">
        <v>674</v>
      </c>
      <c r="G914" s="111">
        <v>2</v>
      </c>
      <c r="H914" s="111"/>
      <c r="I914" s="111" t="s">
        <v>34</v>
      </c>
      <c r="J914" s="104"/>
      <c r="K914" s="102">
        <v>65</v>
      </c>
      <c r="L914" s="102">
        <f t="shared" si="529"/>
        <v>0</v>
      </c>
      <c r="M914" s="103"/>
      <c r="N914" s="105"/>
      <c r="O914" s="102">
        <f t="shared" si="530"/>
        <v>0</v>
      </c>
      <c r="P914" s="47">
        <f t="shared" si="531"/>
        <v>0</v>
      </c>
    </row>
    <row r="915" spans="2:16" s="38" customFormat="1" x14ac:dyDescent="0.3">
      <c r="B915" s="42" t="str">
        <f>IF(TRIM(G915)&lt;&gt;"",COUNTA($G$66:G915)&amp;"","")</f>
        <v>668</v>
      </c>
      <c r="C915" s="176"/>
      <c r="D915" s="176"/>
      <c r="E915" s="176"/>
      <c r="F915" s="44" t="s">
        <v>675</v>
      </c>
      <c r="G915" s="111">
        <v>5</v>
      </c>
      <c r="H915" s="111"/>
      <c r="I915" s="111" t="s">
        <v>34</v>
      </c>
      <c r="J915" s="104"/>
      <c r="K915" s="102">
        <v>65</v>
      </c>
      <c r="L915" s="102">
        <f t="shared" si="529"/>
        <v>0</v>
      </c>
      <c r="M915" s="103"/>
      <c r="N915" s="105"/>
      <c r="O915" s="102">
        <f t="shared" si="530"/>
        <v>0</v>
      </c>
      <c r="P915" s="47">
        <f t="shared" si="531"/>
        <v>0</v>
      </c>
    </row>
    <row r="916" spans="2:16" s="38" customFormat="1" x14ac:dyDescent="0.3">
      <c r="B916" s="42" t="str">
        <f>IF(TRIM(G916)&lt;&gt;"",COUNTA($G$66:G916)&amp;"","")</f>
        <v>669</v>
      </c>
      <c r="C916" s="176"/>
      <c r="D916" s="176"/>
      <c r="E916" s="176"/>
      <c r="F916" s="44" t="s">
        <v>676</v>
      </c>
      <c r="G916" s="111">
        <v>5</v>
      </c>
      <c r="H916" s="111"/>
      <c r="I916" s="111" t="s">
        <v>34</v>
      </c>
      <c r="J916" s="104"/>
      <c r="K916" s="102">
        <v>65</v>
      </c>
      <c r="L916" s="102">
        <f t="shared" si="529"/>
        <v>0</v>
      </c>
      <c r="M916" s="103"/>
      <c r="N916" s="105"/>
      <c r="O916" s="102">
        <f t="shared" si="530"/>
        <v>0</v>
      </c>
      <c r="P916" s="47">
        <f t="shared" si="531"/>
        <v>0</v>
      </c>
    </row>
    <row r="917" spans="2:16" s="38" customFormat="1" x14ac:dyDescent="0.3">
      <c r="B917" s="42" t="str">
        <f>IF(TRIM(G917)&lt;&gt;"",COUNTA($G$66:G917)&amp;"","")</f>
        <v>670</v>
      </c>
      <c r="C917" s="176"/>
      <c r="D917" s="176"/>
      <c r="E917" s="176"/>
      <c r="F917" s="44" t="s">
        <v>677</v>
      </c>
      <c r="G917" s="111">
        <v>10</v>
      </c>
      <c r="H917" s="111"/>
      <c r="I917" s="111" t="s">
        <v>34</v>
      </c>
      <c r="J917" s="104"/>
      <c r="K917" s="102">
        <v>65</v>
      </c>
      <c r="L917" s="102">
        <f t="shared" si="529"/>
        <v>0</v>
      </c>
      <c r="M917" s="103"/>
      <c r="N917" s="105"/>
      <c r="O917" s="102">
        <f t="shared" si="530"/>
        <v>0</v>
      </c>
      <c r="P917" s="47">
        <f t="shared" si="531"/>
        <v>0</v>
      </c>
    </row>
    <row r="918" spans="2:16" s="38" customFormat="1" x14ac:dyDescent="0.3">
      <c r="B918" s="42" t="str">
        <f>IF(TRIM(G918)&lt;&gt;"",COUNTA($G$66:G918)&amp;"","")</f>
        <v>671</v>
      </c>
      <c r="C918" s="176"/>
      <c r="D918" s="176"/>
      <c r="E918" s="176"/>
      <c r="F918" s="44" t="s">
        <v>678</v>
      </c>
      <c r="G918" s="111">
        <v>6038</v>
      </c>
      <c r="H918" s="111"/>
      <c r="I918" s="111" t="s">
        <v>34</v>
      </c>
      <c r="J918" s="104"/>
      <c r="K918" s="102">
        <v>65</v>
      </c>
      <c r="L918" s="102">
        <f t="shared" si="529"/>
        <v>0</v>
      </c>
      <c r="M918" s="103"/>
      <c r="N918" s="105"/>
      <c r="O918" s="102">
        <f>L918+M918+N918</f>
        <v>0</v>
      </c>
      <c r="P918" s="47">
        <f t="shared" si="531"/>
        <v>0</v>
      </c>
    </row>
    <row r="919" spans="2:16" s="38" customFormat="1" x14ac:dyDescent="0.3">
      <c r="B919" s="42" t="str">
        <f>IF(TRIM(G919)&lt;&gt;"",COUNTA($G$66:G919)&amp;"","")</f>
        <v>672</v>
      </c>
      <c r="C919" s="176"/>
      <c r="D919" s="176"/>
      <c r="E919" s="176"/>
      <c r="F919" s="44" t="s">
        <v>679</v>
      </c>
      <c r="G919" s="111">
        <v>5</v>
      </c>
      <c r="H919" s="111"/>
      <c r="I919" s="111" t="s">
        <v>34</v>
      </c>
      <c r="J919" s="104"/>
      <c r="K919" s="102">
        <v>65</v>
      </c>
      <c r="L919" s="102">
        <f t="shared" si="529"/>
        <v>0</v>
      </c>
      <c r="M919" s="103"/>
      <c r="N919" s="105"/>
      <c r="O919" s="102">
        <f>L919+M919+N919</f>
        <v>0</v>
      </c>
      <c r="P919" s="47">
        <f>G919*O919</f>
        <v>0</v>
      </c>
    </row>
    <row r="920" spans="2:16" s="38" customFormat="1" x14ac:dyDescent="0.3">
      <c r="B920" s="42" t="str">
        <f>IF(TRIM(G920)&lt;&gt;"",COUNTA($G$66:G920)&amp;"","")</f>
        <v>673</v>
      </c>
      <c r="C920" s="176"/>
      <c r="D920" s="176"/>
      <c r="E920" s="176"/>
      <c r="F920" s="44" t="s">
        <v>680</v>
      </c>
      <c r="G920" s="111">
        <v>494</v>
      </c>
      <c r="H920" s="111"/>
      <c r="I920" s="111" t="s">
        <v>34</v>
      </c>
      <c r="J920" s="104"/>
      <c r="K920" s="102">
        <v>65</v>
      </c>
      <c r="L920" s="102">
        <f t="shared" si="529"/>
        <v>0</v>
      </c>
      <c r="M920" s="103"/>
      <c r="N920" s="105"/>
      <c r="O920" s="102">
        <f>L920+M920+N920</f>
        <v>0</v>
      </c>
      <c r="P920" s="47">
        <f>G920*O920</f>
        <v>0</v>
      </c>
    </row>
    <row r="921" spans="2:16" s="38" customFormat="1" x14ac:dyDescent="0.3">
      <c r="B921" s="42" t="str">
        <f>IF(TRIM(G921)&lt;&gt;"",COUNTA($G$66:G921)&amp;"","")</f>
        <v>674</v>
      </c>
      <c r="C921" s="176"/>
      <c r="D921" s="176"/>
      <c r="E921" s="176"/>
      <c r="F921" s="44" t="s">
        <v>681</v>
      </c>
      <c r="G921" s="111">
        <v>3</v>
      </c>
      <c r="H921" s="111"/>
      <c r="I921" s="111" t="s">
        <v>34</v>
      </c>
      <c r="J921" s="104"/>
      <c r="K921" s="102">
        <v>65</v>
      </c>
      <c r="L921" s="102">
        <f t="shared" si="529"/>
        <v>0</v>
      </c>
      <c r="M921" s="103"/>
      <c r="N921" s="105"/>
      <c r="O921" s="102">
        <f>L921+M921+N921</f>
        <v>0</v>
      </c>
      <c r="P921" s="47">
        <f>G921*O921</f>
        <v>0</v>
      </c>
    </row>
    <row r="922" spans="2:16" s="38" customFormat="1" x14ac:dyDescent="0.3">
      <c r="B922" s="42" t="str">
        <f>IF(TRIM(G922)&lt;&gt;"",COUNTA($G$66:G922)&amp;"","")</f>
        <v>675</v>
      </c>
      <c r="C922" s="176"/>
      <c r="D922" s="176"/>
      <c r="E922" s="176"/>
      <c r="F922" s="44" t="s">
        <v>682</v>
      </c>
      <c r="G922" s="111">
        <v>7</v>
      </c>
      <c r="H922" s="111"/>
      <c r="I922" s="111" t="s">
        <v>34</v>
      </c>
      <c r="J922" s="104"/>
      <c r="K922" s="102">
        <v>65</v>
      </c>
      <c r="L922" s="102">
        <f t="shared" si="529"/>
        <v>0</v>
      </c>
      <c r="M922" s="103"/>
      <c r="N922" s="105"/>
      <c r="O922" s="102">
        <f t="shared" ref="O922:O928" si="532">L922+M922+N922</f>
        <v>0</v>
      </c>
      <c r="P922" s="47">
        <f t="shared" ref="P922:P929" si="533">G922*O922</f>
        <v>0</v>
      </c>
    </row>
    <row r="923" spans="2:16" s="38" customFormat="1" x14ac:dyDescent="0.3">
      <c r="B923" s="42" t="str">
        <f>IF(TRIM(G923)&lt;&gt;"",COUNTA($G$66:G923)&amp;"","")</f>
        <v>676</v>
      </c>
      <c r="C923" s="176"/>
      <c r="D923" s="176"/>
      <c r="E923" s="176"/>
      <c r="F923" s="44" t="s">
        <v>683</v>
      </c>
      <c r="G923" s="111">
        <v>17</v>
      </c>
      <c r="H923" s="111"/>
      <c r="I923" s="111" t="s">
        <v>34</v>
      </c>
      <c r="J923" s="104"/>
      <c r="K923" s="102">
        <v>65</v>
      </c>
      <c r="L923" s="102">
        <f t="shared" si="529"/>
        <v>0</v>
      </c>
      <c r="M923" s="103"/>
      <c r="N923" s="105"/>
      <c r="O923" s="102">
        <f t="shared" si="532"/>
        <v>0</v>
      </c>
      <c r="P923" s="47">
        <f t="shared" si="533"/>
        <v>0</v>
      </c>
    </row>
    <row r="924" spans="2:16" s="38" customFormat="1" x14ac:dyDescent="0.3">
      <c r="B924" s="42" t="str">
        <f>IF(TRIM(G924)&lt;&gt;"",COUNTA($G$66:G924)&amp;"","")</f>
        <v>677</v>
      </c>
      <c r="C924" s="176"/>
      <c r="D924" s="176"/>
      <c r="E924" s="176"/>
      <c r="F924" s="44" t="s">
        <v>684</v>
      </c>
      <c r="G924" s="111">
        <v>3051</v>
      </c>
      <c r="H924" s="111"/>
      <c r="I924" s="111" t="s">
        <v>34</v>
      </c>
      <c r="J924" s="104"/>
      <c r="K924" s="102">
        <v>65</v>
      </c>
      <c r="L924" s="102">
        <f t="shared" si="529"/>
        <v>0</v>
      </c>
      <c r="M924" s="103"/>
      <c r="N924" s="105"/>
      <c r="O924" s="102">
        <f t="shared" si="532"/>
        <v>0</v>
      </c>
      <c r="P924" s="47">
        <f t="shared" si="533"/>
        <v>0</v>
      </c>
    </row>
    <row r="925" spans="2:16" s="38" customFormat="1" ht="27.6" x14ac:dyDescent="0.3">
      <c r="B925" s="42" t="str">
        <f>IF(TRIM(G925)&lt;&gt;"",COUNTA($G$66:G925)&amp;"","")</f>
        <v>678</v>
      </c>
      <c r="C925" s="176"/>
      <c r="D925" s="176"/>
      <c r="E925" s="176"/>
      <c r="F925" s="44" t="s">
        <v>685</v>
      </c>
      <c r="G925" s="111">
        <v>2</v>
      </c>
      <c r="H925" s="111"/>
      <c r="I925" s="111" t="s">
        <v>34</v>
      </c>
      <c r="J925" s="104"/>
      <c r="K925" s="102">
        <v>65</v>
      </c>
      <c r="L925" s="102">
        <f t="shared" si="529"/>
        <v>0</v>
      </c>
      <c r="M925" s="103"/>
      <c r="N925" s="105"/>
      <c r="O925" s="102">
        <f t="shared" si="532"/>
        <v>0</v>
      </c>
      <c r="P925" s="47">
        <f t="shared" si="533"/>
        <v>0</v>
      </c>
    </row>
    <row r="926" spans="2:16" s="38" customFormat="1" x14ac:dyDescent="0.3">
      <c r="B926" s="42" t="str">
        <f>IF(TRIM(G926)&lt;&gt;"",COUNTA($G$66:G926)&amp;"","")</f>
        <v>679</v>
      </c>
      <c r="C926" s="176"/>
      <c r="D926" s="176"/>
      <c r="E926" s="176"/>
      <c r="F926" s="44" t="s">
        <v>686</v>
      </c>
      <c r="G926" s="111">
        <v>4</v>
      </c>
      <c r="H926" s="111"/>
      <c r="I926" s="111" t="s">
        <v>34</v>
      </c>
      <c r="J926" s="104"/>
      <c r="K926" s="102">
        <v>65</v>
      </c>
      <c r="L926" s="102">
        <f t="shared" si="529"/>
        <v>0</v>
      </c>
      <c r="M926" s="103"/>
      <c r="N926" s="105"/>
      <c r="O926" s="102">
        <f t="shared" si="532"/>
        <v>0</v>
      </c>
      <c r="P926" s="47">
        <f t="shared" si="533"/>
        <v>0</v>
      </c>
    </row>
    <row r="927" spans="2:16" s="38" customFormat="1" x14ac:dyDescent="0.3">
      <c r="B927" s="42" t="str">
        <f>IF(TRIM(G927)&lt;&gt;"",COUNTA($G$66:G927)&amp;"","")</f>
        <v>680</v>
      </c>
      <c r="C927" s="176"/>
      <c r="D927" s="176"/>
      <c r="E927" s="176"/>
      <c r="F927" s="44" t="s">
        <v>687</v>
      </c>
      <c r="G927" s="111">
        <v>635</v>
      </c>
      <c r="H927" s="111"/>
      <c r="I927" s="111" t="s">
        <v>34</v>
      </c>
      <c r="J927" s="104"/>
      <c r="K927" s="102">
        <v>65</v>
      </c>
      <c r="L927" s="102">
        <f t="shared" si="529"/>
        <v>0</v>
      </c>
      <c r="M927" s="103"/>
      <c r="N927" s="105"/>
      <c r="O927" s="102">
        <f t="shared" si="532"/>
        <v>0</v>
      </c>
      <c r="P927" s="47">
        <f t="shared" si="533"/>
        <v>0</v>
      </c>
    </row>
    <row r="928" spans="2:16" s="38" customFormat="1" x14ac:dyDescent="0.3">
      <c r="B928" s="42" t="str">
        <f>IF(TRIM(G928)&lt;&gt;"",COUNTA($G$66:G928)&amp;"","")</f>
        <v>681</v>
      </c>
      <c r="C928" s="176"/>
      <c r="D928" s="176"/>
      <c r="E928" s="176"/>
      <c r="F928" s="44" t="s">
        <v>688</v>
      </c>
      <c r="G928" s="111">
        <v>5</v>
      </c>
      <c r="H928" s="111"/>
      <c r="I928" s="111" t="s">
        <v>34</v>
      </c>
      <c r="J928" s="104"/>
      <c r="K928" s="102">
        <v>65</v>
      </c>
      <c r="L928" s="102">
        <f t="shared" si="529"/>
        <v>0</v>
      </c>
      <c r="M928" s="103"/>
      <c r="N928" s="105"/>
      <c r="O928" s="102">
        <f t="shared" si="532"/>
        <v>0</v>
      </c>
      <c r="P928" s="47">
        <f t="shared" si="533"/>
        <v>0</v>
      </c>
    </row>
    <row r="929" spans="2:16" s="38" customFormat="1" x14ac:dyDescent="0.3">
      <c r="B929" s="42" t="str">
        <f>IF(TRIM(G929)&lt;&gt;"",COUNTA($G$66:G929)&amp;"","")</f>
        <v>682</v>
      </c>
      <c r="C929" s="176"/>
      <c r="D929" s="176"/>
      <c r="E929" s="176"/>
      <c r="F929" s="44" t="s">
        <v>689</v>
      </c>
      <c r="G929" s="111">
        <v>9</v>
      </c>
      <c r="H929" s="111"/>
      <c r="I929" s="111" t="s">
        <v>34</v>
      </c>
      <c r="J929" s="104"/>
      <c r="K929" s="102">
        <v>65</v>
      </c>
      <c r="L929" s="102">
        <f>J929*K929</f>
        <v>0</v>
      </c>
      <c r="M929" s="103"/>
      <c r="N929" s="105"/>
      <c r="O929" s="102">
        <f>L929+M929+N929</f>
        <v>0</v>
      </c>
      <c r="P929" s="47">
        <f t="shared" si="533"/>
        <v>0</v>
      </c>
    </row>
    <row r="930" spans="2:16" s="38" customFormat="1" x14ac:dyDescent="0.3">
      <c r="B930" s="42" t="str">
        <f>IF(TRIM(G930)&lt;&gt;"",COUNTA($G$66:G930)&amp;"","")</f>
        <v>683</v>
      </c>
      <c r="C930" s="176"/>
      <c r="D930" s="176"/>
      <c r="E930" s="176"/>
      <c r="F930" s="44" t="s">
        <v>690</v>
      </c>
      <c r="G930" s="111">
        <v>131</v>
      </c>
      <c r="H930" s="111"/>
      <c r="I930" s="111" t="s">
        <v>34</v>
      </c>
      <c r="J930" s="104"/>
      <c r="K930" s="102">
        <v>65</v>
      </c>
      <c r="L930" s="102">
        <f>J930*K930</f>
        <v>0</v>
      </c>
      <c r="M930" s="103"/>
      <c r="N930" s="105"/>
      <c r="O930" s="102">
        <f>L930+M930+N930</f>
        <v>0</v>
      </c>
      <c r="P930" s="47">
        <f>G930*O930</f>
        <v>0</v>
      </c>
    </row>
    <row r="931" spans="2:16" s="38" customFormat="1" x14ac:dyDescent="0.3">
      <c r="B931" s="42" t="str">
        <f>IF(TRIM(G931)&lt;&gt;"",COUNTA($G$66:G931)&amp;"","")</f>
        <v>684</v>
      </c>
      <c r="C931" s="176"/>
      <c r="D931" s="176"/>
      <c r="E931" s="176"/>
      <c r="F931" s="44" t="s">
        <v>691</v>
      </c>
      <c r="G931" s="111">
        <v>387</v>
      </c>
      <c r="H931" s="111"/>
      <c r="I931" s="111" t="s">
        <v>34</v>
      </c>
      <c r="J931" s="104"/>
      <c r="K931" s="102">
        <v>65</v>
      </c>
      <c r="L931" s="102">
        <f t="shared" ref="L931:L938" si="534">J931*K931</f>
        <v>0</v>
      </c>
      <c r="M931" s="103"/>
      <c r="N931" s="105"/>
      <c r="O931" s="102">
        <f t="shared" ref="O931:O938" si="535">L931+M931+N931</f>
        <v>0</v>
      </c>
      <c r="P931" s="47">
        <f t="shared" ref="P931:P938" si="536">G931*O931</f>
        <v>0</v>
      </c>
    </row>
    <row r="932" spans="2:16" s="38" customFormat="1" x14ac:dyDescent="0.3">
      <c r="B932" s="42" t="str">
        <f>IF(TRIM(G932)&lt;&gt;"",COUNTA($G$66:G932)&amp;"","")</f>
        <v>685</v>
      </c>
      <c r="C932" s="176"/>
      <c r="D932" s="176"/>
      <c r="E932" s="176"/>
      <c r="F932" s="44" t="s">
        <v>692</v>
      </c>
      <c r="G932" s="111">
        <v>2060</v>
      </c>
      <c r="H932" s="111"/>
      <c r="I932" s="111" t="s">
        <v>34</v>
      </c>
      <c r="J932" s="104"/>
      <c r="K932" s="102">
        <v>65</v>
      </c>
      <c r="L932" s="102">
        <f t="shared" si="534"/>
        <v>0</v>
      </c>
      <c r="M932" s="103"/>
      <c r="N932" s="105"/>
      <c r="O932" s="102">
        <f t="shared" si="535"/>
        <v>0</v>
      </c>
      <c r="P932" s="47">
        <f t="shared" si="536"/>
        <v>0</v>
      </c>
    </row>
    <row r="933" spans="2:16" s="38" customFormat="1" x14ac:dyDescent="0.3">
      <c r="B933" s="42" t="str">
        <f>IF(TRIM(G933)&lt;&gt;"",COUNTA($G$66:G933)&amp;"","")</f>
        <v>686</v>
      </c>
      <c r="C933" s="176"/>
      <c r="D933" s="176"/>
      <c r="E933" s="176"/>
      <c r="F933" s="44" t="s">
        <v>693</v>
      </c>
      <c r="G933" s="111">
        <v>912</v>
      </c>
      <c r="H933" s="111"/>
      <c r="I933" s="111" t="s">
        <v>34</v>
      </c>
      <c r="J933" s="104"/>
      <c r="K933" s="102">
        <v>65</v>
      </c>
      <c r="L933" s="102">
        <f t="shared" si="534"/>
        <v>0</v>
      </c>
      <c r="M933" s="103"/>
      <c r="N933" s="105"/>
      <c r="O933" s="102">
        <f t="shared" si="535"/>
        <v>0</v>
      </c>
      <c r="P933" s="47">
        <f t="shared" si="536"/>
        <v>0</v>
      </c>
    </row>
    <row r="934" spans="2:16" s="38" customFormat="1" x14ac:dyDescent="0.3">
      <c r="B934" s="42" t="str">
        <f>IF(TRIM(G934)&lt;&gt;"",COUNTA($G$66:G934)&amp;"","")</f>
        <v>687</v>
      </c>
      <c r="C934" s="176"/>
      <c r="D934" s="176"/>
      <c r="E934" s="176"/>
      <c r="F934" s="44" t="s">
        <v>694</v>
      </c>
      <c r="G934" s="111">
        <v>473</v>
      </c>
      <c r="H934" s="111"/>
      <c r="I934" s="111" t="s">
        <v>34</v>
      </c>
      <c r="J934" s="104"/>
      <c r="K934" s="102">
        <v>65</v>
      </c>
      <c r="L934" s="102">
        <f t="shared" si="534"/>
        <v>0</v>
      </c>
      <c r="M934" s="103"/>
      <c r="N934" s="105"/>
      <c r="O934" s="102">
        <f t="shared" si="535"/>
        <v>0</v>
      </c>
      <c r="P934" s="47">
        <f t="shared" si="536"/>
        <v>0</v>
      </c>
    </row>
    <row r="935" spans="2:16" s="38" customFormat="1" x14ac:dyDescent="0.3">
      <c r="B935" s="42" t="str">
        <f>IF(TRIM(G935)&lt;&gt;"",COUNTA($G$66:G935)&amp;"","")</f>
        <v>688</v>
      </c>
      <c r="C935" s="176"/>
      <c r="D935" s="176"/>
      <c r="E935" s="176"/>
      <c r="F935" s="44" t="s">
        <v>695</v>
      </c>
      <c r="G935" s="111">
        <v>328</v>
      </c>
      <c r="H935" s="111"/>
      <c r="I935" s="111" t="s">
        <v>34</v>
      </c>
      <c r="J935" s="104"/>
      <c r="K935" s="102">
        <v>65</v>
      </c>
      <c r="L935" s="102">
        <f t="shared" si="534"/>
        <v>0</v>
      </c>
      <c r="M935" s="103"/>
      <c r="N935" s="105"/>
      <c r="O935" s="102">
        <f t="shared" si="535"/>
        <v>0</v>
      </c>
      <c r="P935" s="47">
        <f t="shared" si="536"/>
        <v>0</v>
      </c>
    </row>
    <row r="936" spans="2:16" s="38" customFormat="1" x14ac:dyDescent="0.3">
      <c r="B936" s="42" t="str">
        <f>IF(TRIM(G936)&lt;&gt;"",COUNTA($G$66:G936)&amp;"","")</f>
        <v>689</v>
      </c>
      <c r="C936" s="176"/>
      <c r="D936" s="176"/>
      <c r="E936" s="176"/>
      <c r="F936" s="44" t="s">
        <v>696</v>
      </c>
      <c r="G936" s="111">
        <v>1</v>
      </c>
      <c r="H936" s="111"/>
      <c r="I936" s="111" t="s">
        <v>34</v>
      </c>
      <c r="J936" s="104"/>
      <c r="K936" s="102">
        <v>65</v>
      </c>
      <c r="L936" s="102">
        <f t="shared" si="534"/>
        <v>0</v>
      </c>
      <c r="M936" s="103"/>
      <c r="N936" s="105"/>
      <c r="O936" s="102">
        <f t="shared" si="535"/>
        <v>0</v>
      </c>
      <c r="P936" s="47">
        <f t="shared" si="536"/>
        <v>0</v>
      </c>
    </row>
    <row r="937" spans="2:16" s="38" customFormat="1" x14ac:dyDescent="0.3">
      <c r="B937" s="42" t="str">
        <f>IF(TRIM(G937)&lt;&gt;"",COUNTA($G$66:G937)&amp;"","")</f>
        <v>690</v>
      </c>
      <c r="C937" s="176"/>
      <c r="D937" s="176"/>
      <c r="E937" s="176"/>
      <c r="F937" s="44" t="s">
        <v>697</v>
      </c>
      <c r="G937" s="111">
        <v>394</v>
      </c>
      <c r="H937" s="111"/>
      <c r="I937" s="111" t="s">
        <v>34</v>
      </c>
      <c r="J937" s="104"/>
      <c r="K937" s="102">
        <v>65</v>
      </c>
      <c r="L937" s="102">
        <f t="shared" si="534"/>
        <v>0</v>
      </c>
      <c r="M937" s="103"/>
      <c r="N937" s="105"/>
      <c r="O937" s="102">
        <f t="shared" si="535"/>
        <v>0</v>
      </c>
      <c r="P937" s="47">
        <f t="shared" si="536"/>
        <v>0</v>
      </c>
    </row>
    <row r="938" spans="2:16" s="38" customFormat="1" ht="27.6" x14ac:dyDescent="0.3">
      <c r="B938" s="42" t="str">
        <f>IF(TRIM(G938)&lt;&gt;"",COUNTA($G$66:G938)&amp;"","")</f>
        <v>691</v>
      </c>
      <c r="C938" s="176"/>
      <c r="D938" s="176"/>
      <c r="E938" s="176"/>
      <c r="F938" s="188" t="s">
        <v>698</v>
      </c>
      <c r="G938" s="111">
        <v>1</v>
      </c>
      <c r="H938" s="111"/>
      <c r="I938" s="111" t="s">
        <v>34</v>
      </c>
      <c r="J938" s="104"/>
      <c r="K938" s="102">
        <v>65</v>
      </c>
      <c r="L938" s="102">
        <f t="shared" si="534"/>
        <v>0</v>
      </c>
      <c r="M938" s="103"/>
      <c r="N938" s="105"/>
      <c r="O938" s="102">
        <f t="shared" si="535"/>
        <v>0</v>
      </c>
      <c r="P938" s="47">
        <f t="shared" si="536"/>
        <v>0</v>
      </c>
    </row>
    <row r="939" spans="2:16" s="38" customFormat="1" x14ac:dyDescent="0.3">
      <c r="B939" s="42" t="str">
        <f>IF(TRIM(G939)&lt;&gt;"",COUNTA($G$66:G939)&amp;"","")</f>
        <v/>
      </c>
      <c r="C939" s="176"/>
      <c r="D939" s="176"/>
      <c r="E939" s="176"/>
      <c r="F939" s="99" t="s">
        <v>699</v>
      </c>
      <c r="G939" s="111"/>
      <c r="H939" s="111"/>
      <c r="I939" s="111"/>
      <c r="J939" s="104"/>
      <c r="K939" s="102"/>
      <c r="L939" s="102"/>
      <c r="M939" s="103"/>
      <c r="N939" s="105"/>
      <c r="O939" s="102"/>
      <c r="P939" s="47"/>
    </row>
    <row r="940" spans="2:16" s="38" customFormat="1" x14ac:dyDescent="0.3">
      <c r="B940" s="42" t="str">
        <f>IF(TRIM(G940)&lt;&gt;"",COUNTA($G$66:G940)&amp;"","")</f>
        <v>692</v>
      </c>
      <c r="C940" s="176"/>
      <c r="D940" s="176"/>
      <c r="E940" s="176"/>
      <c r="F940" s="44" t="s">
        <v>700</v>
      </c>
      <c r="G940" s="111">
        <v>1</v>
      </c>
      <c r="H940" s="111"/>
      <c r="I940" s="111" t="s">
        <v>34</v>
      </c>
      <c r="J940" s="104"/>
      <c r="K940" s="102">
        <v>65</v>
      </c>
      <c r="L940" s="102">
        <f>J940*K940</f>
        <v>0</v>
      </c>
      <c r="M940" s="103"/>
      <c r="N940" s="105"/>
      <c r="O940" s="102">
        <f>L940+M940+N940</f>
        <v>0</v>
      </c>
      <c r="P940" s="47">
        <f>G940*O940</f>
        <v>0</v>
      </c>
    </row>
    <row r="941" spans="2:16" s="38" customFormat="1" x14ac:dyDescent="0.3">
      <c r="B941" s="42" t="str">
        <f>IF(TRIM(G941)&lt;&gt;"",COUNTA($G$66:G941)&amp;"","")</f>
        <v>693</v>
      </c>
      <c r="C941" s="176"/>
      <c r="D941" s="176"/>
      <c r="E941" s="176"/>
      <c r="F941" s="44" t="s">
        <v>701</v>
      </c>
      <c r="G941" s="111">
        <v>1</v>
      </c>
      <c r="H941" s="111"/>
      <c r="I941" s="111" t="s">
        <v>34</v>
      </c>
      <c r="J941" s="104"/>
      <c r="K941" s="102">
        <v>65</v>
      </c>
      <c r="L941" s="102">
        <f t="shared" ref="L941:L947" si="537">J941*K941</f>
        <v>0</v>
      </c>
      <c r="M941" s="103"/>
      <c r="N941" s="105"/>
      <c r="O941" s="102">
        <f t="shared" ref="O941:O947" si="538">L941+M941+N941</f>
        <v>0</v>
      </c>
      <c r="P941" s="47">
        <f t="shared" ref="P941:P947" si="539">G941*O941</f>
        <v>0</v>
      </c>
    </row>
    <row r="942" spans="2:16" s="38" customFormat="1" x14ac:dyDescent="0.3">
      <c r="B942" s="42" t="str">
        <f>IF(TRIM(G942)&lt;&gt;"",COUNTA($G$66:G942)&amp;"","")</f>
        <v>694</v>
      </c>
      <c r="C942" s="176"/>
      <c r="D942" s="176"/>
      <c r="E942" s="176"/>
      <c r="F942" s="44" t="s">
        <v>702</v>
      </c>
      <c r="G942" s="111">
        <v>1</v>
      </c>
      <c r="H942" s="111"/>
      <c r="I942" s="111" t="s">
        <v>34</v>
      </c>
      <c r="J942" s="104"/>
      <c r="K942" s="102">
        <v>65</v>
      </c>
      <c r="L942" s="102">
        <f t="shared" si="537"/>
        <v>0</v>
      </c>
      <c r="M942" s="103"/>
      <c r="N942" s="105"/>
      <c r="O942" s="102">
        <f t="shared" si="538"/>
        <v>0</v>
      </c>
      <c r="P942" s="47">
        <f t="shared" si="539"/>
        <v>0</v>
      </c>
    </row>
    <row r="943" spans="2:16" s="38" customFormat="1" x14ac:dyDescent="0.3">
      <c r="B943" s="42" t="str">
        <f>IF(TRIM(G943)&lt;&gt;"",COUNTA($G$66:G943)&amp;"","")</f>
        <v>695</v>
      </c>
      <c r="C943" s="176"/>
      <c r="D943" s="176"/>
      <c r="E943" s="176"/>
      <c r="F943" s="44" t="s">
        <v>703</v>
      </c>
      <c r="G943" s="111">
        <v>1</v>
      </c>
      <c r="H943" s="111"/>
      <c r="I943" s="111" t="s">
        <v>34</v>
      </c>
      <c r="J943" s="104"/>
      <c r="K943" s="102">
        <v>65</v>
      </c>
      <c r="L943" s="102">
        <f t="shared" si="537"/>
        <v>0</v>
      </c>
      <c r="M943" s="103"/>
      <c r="N943" s="105"/>
      <c r="O943" s="102">
        <f t="shared" si="538"/>
        <v>0</v>
      </c>
      <c r="P943" s="47">
        <f t="shared" si="539"/>
        <v>0</v>
      </c>
    </row>
    <row r="944" spans="2:16" s="38" customFormat="1" x14ac:dyDescent="0.3">
      <c r="B944" s="42" t="str">
        <f>IF(TRIM(G944)&lt;&gt;"",COUNTA($G$66:G944)&amp;"","")</f>
        <v>696</v>
      </c>
      <c r="C944" s="176"/>
      <c r="D944" s="176"/>
      <c r="E944" s="176"/>
      <c r="F944" s="44" t="s">
        <v>704</v>
      </c>
      <c r="G944" s="111">
        <v>1</v>
      </c>
      <c r="H944" s="111"/>
      <c r="I944" s="111" t="s">
        <v>34</v>
      </c>
      <c r="J944" s="104"/>
      <c r="K944" s="102">
        <v>65</v>
      </c>
      <c r="L944" s="102">
        <f t="shared" si="537"/>
        <v>0</v>
      </c>
      <c r="M944" s="103"/>
      <c r="N944" s="105"/>
      <c r="O944" s="102">
        <f t="shared" si="538"/>
        <v>0</v>
      </c>
      <c r="P944" s="47">
        <f t="shared" si="539"/>
        <v>0</v>
      </c>
    </row>
    <row r="945" spans="2:16" s="38" customFormat="1" x14ac:dyDescent="0.3">
      <c r="B945" s="42" t="str">
        <f>IF(TRIM(G945)&lt;&gt;"",COUNTA($G$66:G945)&amp;"","")</f>
        <v>697</v>
      </c>
      <c r="C945" s="176"/>
      <c r="D945" s="176"/>
      <c r="E945" s="176"/>
      <c r="F945" s="44" t="s">
        <v>705</v>
      </c>
      <c r="G945" s="111">
        <v>1</v>
      </c>
      <c r="H945" s="111"/>
      <c r="I945" s="111" t="s">
        <v>34</v>
      </c>
      <c r="J945" s="104"/>
      <c r="K945" s="102">
        <v>65</v>
      </c>
      <c r="L945" s="102">
        <f t="shared" si="537"/>
        <v>0</v>
      </c>
      <c r="M945" s="103"/>
      <c r="N945" s="105"/>
      <c r="O945" s="102">
        <f t="shared" si="538"/>
        <v>0</v>
      </c>
      <c r="P945" s="47">
        <f t="shared" si="539"/>
        <v>0</v>
      </c>
    </row>
    <row r="946" spans="2:16" s="38" customFormat="1" x14ac:dyDescent="0.3">
      <c r="B946" s="42" t="str">
        <f>IF(TRIM(G946)&lt;&gt;"",COUNTA($G$66:G946)&amp;"","")</f>
        <v>698</v>
      </c>
      <c r="C946" s="176"/>
      <c r="D946" s="176"/>
      <c r="E946" s="176"/>
      <c r="F946" s="44" t="s">
        <v>706</v>
      </c>
      <c r="G946" s="111">
        <v>1</v>
      </c>
      <c r="H946" s="111"/>
      <c r="I946" s="111" t="s">
        <v>34</v>
      </c>
      <c r="J946" s="104"/>
      <c r="K946" s="102">
        <v>65</v>
      </c>
      <c r="L946" s="102">
        <f t="shared" si="537"/>
        <v>0</v>
      </c>
      <c r="M946" s="103"/>
      <c r="N946" s="105"/>
      <c r="O946" s="102">
        <f t="shared" si="538"/>
        <v>0</v>
      </c>
      <c r="P946" s="47">
        <f t="shared" si="539"/>
        <v>0</v>
      </c>
    </row>
    <row r="947" spans="2:16" s="38" customFormat="1" x14ac:dyDescent="0.3">
      <c r="B947" s="42" t="str">
        <f>IF(TRIM(G947)&lt;&gt;"",COUNTA($G$66:G947)&amp;"","")</f>
        <v>699</v>
      </c>
      <c r="C947" s="176"/>
      <c r="D947" s="176"/>
      <c r="E947" s="176"/>
      <c r="F947" s="44" t="s">
        <v>707</v>
      </c>
      <c r="G947" s="111">
        <v>1</v>
      </c>
      <c r="H947" s="111"/>
      <c r="I947" s="111" t="s">
        <v>34</v>
      </c>
      <c r="J947" s="104"/>
      <c r="K947" s="102">
        <v>65</v>
      </c>
      <c r="L947" s="102">
        <f t="shared" si="537"/>
        <v>0</v>
      </c>
      <c r="M947" s="103"/>
      <c r="N947" s="105"/>
      <c r="O947" s="102">
        <f t="shared" si="538"/>
        <v>0</v>
      </c>
      <c r="P947" s="47">
        <f t="shared" si="539"/>
        <v>0</v>
      </c>
    </row>
    <row r="948" spans="2:16" s="38" customFormat="1" x14ac:dyDescent="0.3">
      <c r="B948" s="42" t="str">
        <f>IF(TRIM(G948)&lt;&gt;"",COUNTA($G$66:G948)&amp;"","")</f>
        <v>700</v>
      </c>
      <c r="C948" s="176"/>
      <c r="D948" s="176"/>
      <c r="E948" s="176"/>
      <c r="F948" s="44" t="s">
        <v>708</v>
      </c>
      <c r="G948" s="111">
        <v>1</v>
      </c>
      <c r="H948" s="111"/>
      <c r="I948" s="111" t="s">
        <v>34</v>
      </c>
      <c r="J948" s="104"/>
      <c r="K948" s="102">
        <v>65</v>
      </c>
      <c r="L948" s="102">
        <f>J948*K948</f>
        <v>0</v>
      </c>
      <c r="M948" s="103"/>
      <c r="N948" s="105"/>
      <c r="O948" s="102">
        <f>L948+M948+N948</f>
        <v>0</v>
      </c>
      <c r="P948" s="47">
        <f>G948*O948</f>
        <v>0</v>
      </c>
    </row>
    <row r="949" spans="2:16" s="38" customFormat="1" x14ac:dyDescent="0.3">
      <c r="B949" s="42" t="str">
        <f>IF(TRIM(G949)&lt;&gt;"",COUNTA($G$66:G949)&amp;"","")</f>
        <v>701</v>
      </c>
      <c r="C949" s="176"/>
      <c r="D949" s="176"/>
      <c r="E949" s="176"/>
      <c r="F949" s="44" t="s">
        <v>709</v>
      </c>
      <c r="G949" s="111">
        <v>1</v>
      </c>
      <c r="H949" s="111"/>
      <c r="I949" s="111" t="s">
        <v>34</v>
      </c>
      <c r="J949" s="104"/>
      <c r="K949" s="102">
        <v>65</v>
      </c>
      <c r="L949" s="102">
        <f t="shared" ref="L949:L956" si="540">J949*K949</f>
        <v>0</v>
      </c>
      <c r="M949" s="103"/>
      <c r="N949" s="105"/>
      <c r="O949" s="102">
        <f t="shared" ref="O949:O956" si="541">L949+M949+N949</f>
        <v>0</v>
      </c>
      <c r="P949" s="47">
        <f t="shared" ref="P949:P956" si="542">G949*O949</f>
        <v>0</v>
      </c>
    </row>
    <row r="950" spans="2:16" s="38" customFormat="1" x14ac:dyDescent="0.3">
      <c r="B950" s="42" t="str">
        <f>IF(TRIM(G950)&lt;&gt;"",COUNTA($G$66:G950)&amp;"","")</f>
        <v>702</v>
      </c>
      <c r="C950" s="176"/>
      <c r="D950" s="176"/>
      <c r="E950" s="176"/>
      <c r="F950" s="44" t="s">
        <v>710</v>
      </c>
      <c r="G950" s="111">
        <v>1</v>
      </c>
      <c r="H950" s="111"/>
      <c r="I950" s="111" t="s">
        <v>34</v>
      </c>
      <c r="J950" s="104"/>
      <c r="K950" s="102">
        <v>65</v>
      </c>
      <c r="L950" s="102">
        <f t="shared" si="540"/>
        <v>0</v>
      </c>
      <c r="M950" s="103"/>
      <c r="N950" s="105"/>
      <c r="O950" s="102">
        <f t="shared" si="541"/>
        <v>0</v>
      </c>
      <c r="P950" s="47">
        <f t="shared" si="542"/>
        <v>0</v>
      </c>
    </row>
    <row r="951" spans="2:16" s="38" customFormat="1" x14ac:dyDescent="0.3">
      <c r="B951" s="42" t="str">
        <f>IF(TRIM(G951)&lt;&gt;"",COUNTA($G$66:G951)&amp;"","")</f>
        <v>703</v>
      </c>
      <c r="C951" s="176"/>
      <c r="D951" s="176"/>
      <c r="E951" s="176"/>
      <c r="F951" s="44" t="s">
        <v>711</v>
      </c>
      <c r="G951" s="111">
        <v>1</v>
      </c>
      <c r="H951" s="111"/>
      <c r="I951" s="111" t="s">
        <v>34</v>
      </c>
      <c r="J951" s="104"/>
      <c r="K951" s="102">
        <v>65</v>
      </c>
      <c r="L951" s="102">
        <f t="shared" si="540"/>
        <v>0</v>
      </c>
      <c r="M951" s="103"/>
      <c r="N951" s="105"/>
      <c r="O951" s="102">
        <f t="shared" si="541"/>
        <v>0</v>
      </c>
      <c r="P951" s="47">
        <f t="shared" si="542"/>
        <v>0</v>
      </c>
    </row>
    <row r="952" spans="2:16" s="38" customFormat="1" x14ac:dyDescent="0.3">
      <c r="B952" s="42" t="str">
        <f>IF(TRIM(G952)&lt;&gt;"",COUNTA($G$66:G952)&amp;"","")</f>
        <v>704</v>
      </c>
      <c r="C952" s="176"/>
      <c r="D952" s="176"/>
      <c r="E952" s="176"/>
      <c r="F952" s="44" t="s">
        <v>712</v>
      </c>
      <c r="G952" s="111">
        <v>1</v>
      </c>
      <c r="H952" s="111"/>
      <c r="I952" s="111" t="s">
        <v>34</v>
      </c>
      <c r="J952" s="104"/>
      <c r="K952" s="102">
        <v>65</v>
      </c>
      <c r="L952" s="102">
        <f t="shared" si="540"/>
        <v>0</v>
      </c>
      <c r="M952" s="103"/>
      <c r="N952" s="105"/>
      <c r="O952" s="102">
        <f t="shared" si="541"/>
        <v>0</v>
      </c>
      <c r="P952" s="47">
        <f t="shared" si="542"/>
        <v>0</v>
      </c>
    </row>
    <row r="953" spans="2:16" s="38" customFormat="1" x14ac:dyDescent="0.3">
      <c r="B953" s="42" t="str">
        <f>IF(TRIM(G953)&lt;&gt;"",COUNTA($G$66:G953)&amp;"","")</f>
        <v>705</v>
      </c>
      <c r="C953" s="176"/>
      <c r="D953" s="176"/>
      <c r="E953" s="176"/>
      <c r="F953" s="44" t="s">
        <v>713</v>
      </c>
      <c r="G953" s="111">
        <v>1</v>
      </c>
      <c r="H953" s="111"/>
      <c r="I953" s="111" t="s">
        <v>34</v>
      </c>
      <c r="J953" s="104"/>
      <c r="K953" s="102">
        <v>65</v>
      </c>
      <c r="L953" s="102">
        <f t="shared" si="540"/>
        <v>0</v>
      </c>
      <c r="M953" s="103"/>
      <c r="N953" s="105"/>
      <c r="O953" s="102">
        <f t="shared" si="541"/>
        <v>0</v>
      </c>
      <c r="P953" s="47">
        <f t="shared" si="542"/>
        <v>0</v>
      </c>
    </row>
    <row r="954" spans="2:16" s="38" customFormat="1" x14ac:dyDescent="0.3">
      <c r="B954" s="42" t="str">
        <f>IF(TRIM(G954)&lt;&gt;"",COUNTA($G$66:G954)&amp;"","")</f>
        <v>706</v>
      </c>
      <c r="C954" s="176"/>
      <c r="D954" s="176"/>
      <c r="E954" s="176"/>
      <c r="F954" s="44" t="s">
        <v>714</v>
      </c>
      <c r="G954" s="111">
        <v>1</v>
      </c>
      <c r="H954" s="111"/>
      <c r="I954" s="111" t="s">
        <v>34</v>
      </c>
      <c r="J954" s="104"/>
      <c r="K954" s="102">
        <v>65</v>
      </c>
      <c r="L954" s="102">
        <f t="shared" si="540"/>
        <v>0</v>
      </c>
      <c r="M954" s="103"/>
      <c r="N954" s="105"/>
      <c r="O954" s="102">
        <f t="shared" si="541"/>
        <v>0</v>
      </c>
      <c r="P954" s="47">
        <f t="shared" si="542"/>
        <v>0</v>
      </c>
    </row>
    <row r="955" spans="2:16" s="38" customFormat="1" x14ac:dyDescent="0.3">
      <c r="B955" s="42" t="str">
        <f>IF(TRIM(G955)&lt;&gt;"",COUNTA($G$66:G955)&amp;"","")</f>
        <v>707</v>
      </c>
      <c r="C955" s="176"/>
      <c r="D955" s="176"/>
      <c r="E955" s="176"/>
      <c r="F955" s="44" t="s">
        <v>715</v>
      </c>
      <c r="G955" s="111">
        <v>1</v>
      </c>
      <c r="H955" s="111"/>
      <c r="I955" s="111" t="s">
        <v>34</v>
      </c>
      <c r="J955" s="104"/>
      <c r="K955" s="102">
        <v>65</v>
      </c>
      <c r="L955" s="102">
        <f t="shared" si="540"/>
        <v>0</v>
      </c>
      <c r="M955" s="103"/>
      <c r="N955" s="105"/>
      <c r="O955" s="102">
        <f t="shared" si="541"/>
        <v>0</v>
      </c>
      <c r="P955" s="47">
        <f t="shared" si="542"/>
        <v>0</v>
      </c>
    </row>
    <row r="956" spans="2:16" s="38" customFormat="1" x14ac:dyDescent="0.3">
      <c r="B956" s="42" t="str">
        <f>IF(TRIM(G956)&lt;&gt;"",COUNTA($G$66:G956)&amp;"","")</f>
        <v>708</v>
      </c>
      <c r="C956" s="176"/>
      <c r="D956" s="176"/>
      <c r="E956" s="176"/>
      <c r="F956" s="44" t="s">
        <v>716</v>
      </c>
      <c r="G956" s="111">
        <v>1</v>
      </c>
      <c r="H956" s="111"/>
      <c r="I956" s="111" t="s">
        <v>34</v>
      </c>
      <c r="J956" s="104"/>
      <c r="K956" s="102">
        <v>65</v>
      </c>
      <c r="L956" s="102">
        <f t="shared" si="540"/>
        <v>0</v>
      </c>
      <c r="M956" s="103"/>
      <c r="N956" s="105"/>
      <c r="O956" s="102">
        <f t="shared" si="541"/>
        <v>0</v>
      </c>
      <c r="P956" s="47">
        <f t="shared" si="542"/>
        <v>0</v>
      </c>
    </row>
    <row r="957" spans="2:16" s="38" customFormat="1" x14ac:dyDescent="0.3">
      <c r="B957" s="42" t="str">
        <f>IF(TRIM(G957)&lt;&gt;"",COUNTA($G$66:G957)&amp;"","")</f>
        <v>709</v>
      </c>
      <c r="C957" s="176"/>
      <c r="D957" s="176"/>
      <c r="E957" s="176"/>
      <c r="F957" s="44" t="s">
        <v>717</v>
      </c>
      <c r="G957" s="111">
        <v>99</v>
      </c>
      <c r="H957" s="111"/>
      <c r="I957" s="111" t="s">
        <v>34</v>
      </c>
      <c r="J957" s="104"/>
      <c r="K957" s="102">
        <v>65</v>
      </c>
      <c r="L957" s="102">
        <f>J957*K957</f>
        <v>0</v>
      </c>
      <c r="M957" s="103"/>
      <c r="N957" s="105"/>
      <c r="O957" s="102">
        <f>L957+M957+N957</f>
        <v>0</v>
      </c>
      <c r="P957" s="47">
        <f>G957*O957</f>
        <v>0</v>
      </c>
    </row>
    <row r="958" spans="2:16" s="38" customFormat="1" x14ac:dyDescent="0.3">
      <c r="B958" s="42" t="str">
        <f>IF(TRIM(G958)&lt;&gt;"",COUNTA($G$66:G958)&amp;"","")</f>
        <v>710</v>
      </c>
      <c r="C958" s="176"/>
      <c r="D958" s="176"/>
      <c r="E958" s="176"/>
      <c r="F958" s="44" t="s">
        <v>718</v>
      </c>
      <c r="G958" s="111">
        <v>35</v>
      </c>
      <c r="H958" s="111"/>
      <c r="I958" s="111" t="s">
        <v>34</v>
      </c>
      <c r="J958" s="104"/>
      <c r="K958" s="102">
        <v>65</v>
      </c>
      <c r="L958" s="102">
        <f t="shared" ref="L958:L981" si="543">J958*K958</f>
        <v>0</v>
      </c>
      <c r="M958" s="103"/>
      <c r="N958" s="105"/>
      <c r="O958" s="102">
        <f t="shared" ref="O958:O981" si="544">L958+M958+N958</f>
        <v>0</v>
      </c>
      <c r="P958" s="47">
        <f t="shared" ref="P958:P981" si="545">G958*O958</f>
        <v>0</v>
      </c>
    </row>
    <row r="959" spans="2:16" s="38" customFormat="1" x14ac:dyDescent="0.3">
      <c r="B959" s="42" t="str">
        <f>IF(TRIM(G959)&lt;&gt;"",COUNTA($G$66:G959)&amp;"","")</f>
        <v>711</v>
      </c>
      <c r="C959" s="176"/>
      <c r="D959" s="176"/>
      <c r="E959" s="176"/>
      <c r="F959" s="44" t="s">
        <v>719</v>
      </c>
      <c r="G959" s="111">
        <v>10</v>
      </c>
      <c r="H959" s="111"/>
      <c r="I959" s="111" t="s">
        <v>34</v>
      </c>
      <c r="J959" s="104"/>
      <c r="K959" s="102">
        <v>65</v>
      </c>
      <c r="L959" s="102">
        <f t="shared" si="543"/>
        <v>0</v>
      </c>
      <c r="M959" s="103"/>
      <c r="N959" s="105"/>
      <c r="O959" s="102">
        <f t="shared" si="544"/>
        <v>0</v>
      </c>
      <c r="P959" s="47">
        <f t="shared" si="545"/>
        <v>0</v>
      </c>
    </row>
    <row r="960" spans="2:16" s="38" customFormat="1" x14ac:dyDescent="0.3">
      <c r="B960" s="42" t="str">
        <f>IF(TRIM(G960)&lt;&gt;"",COUNTA($G$66:G960)&amp;"","")</f>
        <v>712</v>
      </c>
      <c r="C960" s="176"/>
      <c r="D960" s="176"/>
      <c r="E960" s="176"/>
      <c r="F960" s="44" t="s">
        <v>720</v>
      </c>
      <c r="G960" s="111">
        <v>8</v>
      </c>
      <c r="H960" s="111"/>
      <c r="I960" s="111" t="s">
        <v>34</v>
      </c>
      <c r="J960" s="104"/>
      <c r="K960" s="102">
        <v>65</v>
      </c>
      <c r="L960" s="102">
        <f t="shared" si="543"/>
        <v>0</v>
      </c>
      <c r="M960" s="103"/>
      <c r="N960" s="105"/>
      <c r="O960" s="102">
        <f t="shared" si="544"/>
        <v>0</v>
      </c>
      <c r="P960" s="47">
        <f t="shared" si="545"/>
        <v>0</v>
      </c>
    </row>
    <row r="961" spans="2:16" s="38" customFormat="1" x14ac:dyDescent="0.3">
      <c r="B961" s="42" t="str">
        <f>IF(TRIM(G961)&lt;&gt;"",COUNTA($G$66:G961)&amp;"","")</f>
        <v>713</v>
      </c>
      <c r="C961" s="176"/>
      <c r="D961" s="176"/>
      <c r="E961" s="176"/>
      <c r="F961" s="44" t="s">
        <v>721</v>
      </c>
      <c r="G961" s="111">
        <v>10</v>
      </c>
      <c r="H961" s="111"/>
      <c r="I961" s="111" t="s">
        <v>34</v>
      </c>
      <c r="J961" s="104"/>
      <c r="K961" s="102">
        <v>65</v>
      </c>
      <c r="L961" s="102">
        <f t="shared" si="543"/>
        <v>0</v>
      </c>
      <c r="M961" s="103"/>
      <c r="N961" s="105"/>
      <c r="O961" s="102">
        <f t="shared" si="544"/>
        <v>0</v>
      </c>
      <c r="P961" s="47">
        <f t="shared" si="545"/>
        <v>0</v>
      </c>
    </row>
    <row r="962" spans="2:16" s="38" customFormat="1" x14ac:dyDescent="0.3">
      <c r="B962" s="42" t="str">
        <f>IF(TRIM(G962)&lt;&gt;"",COUNTA($G$66:G962)&amp;"","")</f>
        <v>714</v>
      </c>
      <c r="C962" s="176"/>
      <c r="D962" s="176"/>
      <c r="E962" s="176"/>
      <c r="F962" s="44" t="s">
        <v>722</v>
      </c>
      <c r="G962" s="111">
        <v>10</v>
      </c>
      <c r="H962" s="111"/>
      <c r="I962" s="111" t="s">
        <v>34</v>
      </c>
      <c r="J962" s="104"/>
      <c r="K962" s="102">
        <v>65</v>
      </c>
      <c r="L962" s="102">
        <f t="shared" si="543"/>
        <v>0</v>
      </c>
      <c r="M962" s="103"/>
      <c r="N962" s="105"/>
      <c r="O962" s="102">
        <f t="shared" si="544"/>
        <v>0</v>
      </c>
      <c r="P962" s="47">
        <f t="shared" si="545"/>
        <v>0</v>
      </c>
    </row>
    <row r="963" spans="2:16" s="38" customFormat="1" x14ac:dyDescent="0.3">
      <c r="B963" s="42" t="str">
        <f>IF(TRIM(G963)&lt;&gt;"",COUNTA($G$66:G963)&amp;"","")</f>
        <v>715</v>
      </c>
      <c r="C963" s="176"/>
      <c r="D963" s="176"/>
      <c r="E963" s="176"/>
      <c r="F963" s="44" t="s">
        <v>723</v>
      </c>
      <c r="G963" s="111">
        <v>5</v>
      </c>
      <c r="H963" s="111"/>
      <c r="I963" s="111" t="s">
        <v>34</v>
      </c>
      <c r="J963" s="104"/>
      <c r="K963" s="102">
        <v>65</v>
      </c>
      <c r="L963" s="102">
        <f t="shared" si="543"/>
        <v>0</v>
      </c>
      <c r="M963" s="103"/>
      <c r="N963" s="105"/>
      <c r="O963" s="102">
        <f t="shared" si="544"/>
        <v>0</v>
      </c>
      <c r="P963" s="47">
        <f t="shared" si="545"/>
        <v>0</v>
      </c>
    </row>
    <row r="964" spans="2:16" s="38" customFormat="1" x14ac:dyDescent="0.3">
      <c r="B964" s="42" t="str">
        <f>IF(TRIM(G964)&lt;&gt;"",COUNTA($G$66:G964)&amp;"","")</f>
        <v>716</v>
      </c>
      <c r="C964" s="176"/>
      <c r="D964" s="176"/>
      <c r="E964" s="176"/>
      <c r="F964" s="44" t="s">
        <v>724</v>
      </c>
      <c r="G964" s="111">
        <v>10</v>
      </c>
      <c r="H964" s="111"/>
      <c r="I964" s="111" t="s">
        <v>34</v>
      </c>
      <c r="J964" s="104"/>
      <c r="K964" s="102">
        <v>65</v>
      </c>
      <c r="L964" s="102">
        <f t="shared" si="543"/>
        <v>0</v>
      </c>
      <c r="M964" s="103"/>
      <c r="N964" s="105"/>
      <c r="O964" s="102">
        <f t="shared" si="544"/>
        <v>0</v>
      </c>
      <c r="P964" s="47">
        <f t="shared" si="545"/>
        <v>0</v>
      </c>
    </row>
    <row r="965" spans="2:16" s="38" customFormat="1" x14ac:dyDescent="0.3">
      <c r="B965" s="42" t="str">
        <f>IF(TRIM(G965)&lt;&gt;"",COUNTA($G$66:G965)&amp;"","")</f>
        <v>717</v>
      </c>
      <c r="C965" s="176"/>
      <c r="D965" s="176"/>
      <c r="E965" s="176"/>
      <c r="F965" s="44" t="s">
        <v>725</v>
      </c>
      <c r="G965" s="111">
        <v>5</v>
      </c>
      <c r="H965" s="111"/>
      <c r="I965" s="111" t="s">
        <v>34</v>
      </c>
      <c r="J965" s="104"/>
      <c r="K965" s="102">
        <v>65</v>
      </c>
      <c r="L965" s="102">
        <f t="shared" si="543"/>
        <v>0</v>
      </c>
      <c r="M965" s="103"/>
      <c r="N965" s="105"/>
      <c r="O965" s="102">
        <f t="shared" si="544"/>
        <v>0</v>
      </c>
      <c r="P965" s="47">
        <f t="shared" si="545"/>
        <v>0</v>
      </c>
    </row>
    <row r="966" spans="2:16" s="38" customFormat="1" x14ac:dyDescent="0.3">
      <c r="B966" s="42" t="str">
        <f>IF(TRIM(G966)&lt;&gt;"",COUNTA($G$66:G966)&amp;"","")</f>
        <v>718</v>
      </c>
      <c r="C966" s="176"/>
      <c r="D966" s="176"/>
      <c r="E966" s="176"/>
      <c r="F966" s="44" t="s">
        <v>726</v>
      </c>
      <c r="G966" s="111">
        <v>5</v>
      </c>
      <c r="H966" s="111"/>
      <c r="I966" s="111" t="s">
        <v>34</v>
      </c>
      <c r="J966" s="104"/>
      <c r="K966" s="102">
        <v>65</v>
      </c>
      <c r="L966" s="102">
        <f t="shared" si="543"/>
        <v>0</v>
      </c>
      <c r="M966" s="103"/>
      <c r="N966" s="105"/>
      <c r="O966" s="102">
        <f t="shared" si="544"/>
        <v>0</v>
      </c>
      <c r="P966" s="47">
        <f t="shared" si="545"/>
        <v>0</v>
      </c>
    </row>
    <row r="967" spans="2:16" s="38" customFormat="1" x14ac:dyDescent="0.3">
      <c r="B967" s="42" t="str">
        <f>IF(TRIM(G967)&lt;&gt;"",COUNTA($G$66:G967)&amp;"","")</f>
        <v>719</v>
      </c>
      <c r="C967" s="176"/>
      <c r="D967" s="176"/>
      <c r="E967" s="176"/>
      <c r="F967" s="44" t="s">
        <v>727</v>
      </c>
      <c r="G967" s="111">
        <v>5</v>
      </c>
      <c r="H967" s="111"/>
      <c r="I967" s="111" t="s">
        <v>34</v>
      </c>
      <c r="J967" s="104"/>
      <c r="K967" s="102">
        <v>65</v>
      </c>
      <c r="L967" s="102">
        <f t="shared" si="543"/>
        <v>0</v>
      </c>
      <c r="M967" s="103"/>
      <c r="N967" s="105"/>
      <c r="O967" s="102">
        <f t="shared" si="544"/>
        <v>0</v>
      </c>
      <c r="P967" s="47">
        <f t="shared" si="545"/>
        <v>0</v>
      </c>
    </row>
    <row r="968" spans="2:16" s="38" customFormat="1" x14ac:dyDescent="0.3">
      <c r="B968" s="42" t="str">
        <f>IF(TRIM(G968)&lt;&gt;"",COUNTA($G$66:G968)&amp;"","")</f>
        <v>720</v>
      </c>
      <c r="C968" s="176"/>
      <c r="D968" s="176"/>
      <c r="E968" s="176"/>
      <c r="F968" s="44" t="s">
        <v>728</v>
      </c>
      <c r="G968" s="111">
        <v>4</v>
      </c>
      <c r="H968" s="111"/>
      <c r="I968" s="111" t="s">
        <v>34</v>
      </c>
      <c r="J968" s="104"/>
      <c r="K968" s="102">
        <v>65</v>
      </c>
      <c r="L968" s="102">
        <f t="shared" si="543"/>
        <v>0</v>
      </c>
      <c r="M968" s="103"/>
      <c r="N968" s="105"/>
      <c r="O968" s="102">
        <f t="shared" si="544"/>
        <v>0</v>
      </c>
      <c r="P968" s="47">
        <f t="shared" si="545"/>
        <v>0</v>
      </c>
    </row>
    <row r="969" spans="2:16" s="38" customFormat="1" x14ac:dyDescent="0.3">
      <c r="B969" s="42" t="str">
        <f>IF(TRIM(G969)&lt;&gt;"",COUNTA($G$66:G969)&amp;"","")</f>
        <v>721</v>
      </c>
      <c r="C969" s="176"/>
      <c r="D969" s="176"/>
      <c r="E969" s="176"/>
      <c r="F969" s="44" t="s">
        <v>729</v>
      </c>
      <c r="G969" s="111">
        <v>5</v>
      </c>
      <c r="H969" s="111"/>
      <c r="I969" s="111" t="s">
        <v>34</v>
      </c>
      <c r="J969" s="104"/>
      <c r="K969" s="102">
        <v>65</v>
      </c>
      <c r="L969" s="102">
        <f t="shared" si="543"/>
        <v>0</v>
      </c>
      <c r="M969" s="103"/>
      <c r="N969" s="105"/>
      <c r="O969" s="102">
        <f t="shared" si="544"/>
        <v>0</v>
      </c>
      <c r="P969" s="47">
        <f t="shared" si="545"/>
        <v>0</v>
      </c>
    </row>
    <row r="970" spans="2:16" s="38" customFormat="1" x14ac:dyDescent="0.3">
      <c r="B970" s="42" t="str">
        <f>IF(TRIM(G970)&lt;&gt;"",COUNTA($G$66:G970)&amp;"","")</f>
        <v>722</v>
      </c>
      <c r="C970" s="176"/>
      <c r="D970" s="176"/>
      <c r="E970" s="176"/>
      <c r="F970" s="44" t="s">
        <v>730</v>
      </c>
      <c r="G970" s="111">
        <v>69</v>
      </c>
      <c r="H970" s="111"/>
      <c r="I970" s="111" t="s">
        <v>34</v>
      </c>
      <c r="J970" s="104"/>
      <c r="K970" s="102">
        <v>65</v>
      </c>
      <c r="L970" s="102">
        <f t="shared" si="543"/>
        <v>0</v>
      </c>
      <c r="M970" s="103"/>
      <c r="N970" s="105"/>
      <c r="O970" s="102">
        <f t="shared" si="544"/>
        <v>0</v>
      </c>
      <c r="P970" s="47">
        <f t="shared" si="545"/>
        <v>0</v>
      </c>
    </row>
    <row r="971" spans="2:16" s="38" customFormat="1" x14ac:dyDescent="0.3">
      <c r="B971" s="42" t="str">
        <f>IF(TRIM(G971)&lt;&gt;"",COUNTA($G$66:G971)&amp;"","")</f>
        <v>723</v>
      </c>
      <c r="C971" s="176"/>
      <c r="D971" s="176"/>
      <c r="E971" s="176"/>
      <c r="F971" s="44" t="s">
        <v>731</v>
      </c>
      <c r="G971" s="111">
        <v>3</v>
      </c>
      <c r="H971" s="111"/>
      <c r="I971" s="111" t="s">
        <v>34</v>
      </c>
      <c r="J971" s="104"/>
      <c r="K971" s="102">
        <v>65</v>
      </c>
      <c r="L971" s="102">
        <f t="shared" si="543"/>
        <v>0</v>
      </c>
      <c r="M971" s="103"/>
      <c r="N971" s="105"/>
      <c r="O971" s="102">
        <f t="shared" si="544"/>
        <v>0</v>
      </c>
      <c r="P971" s="47">
        <f t="shared" si="545"/>
        <v>0</v>
      </c>
    </row>
    <row r="972" spans="2:16" s="38" customFormat="1" x14ac:dyDescent="0.3">
      <c r="B972" s="42" t="str">
        <f>IF(TRIM(G972)&lt;&gt;"",COUNTA($G$66:G972)&amp;"","")</f>
        <v>724</v>
      </c>
      <c r="C972" s="176"/>
      <c r="D972" s="176"/>
      <c r="E972" s="176"/>
      <c r="F972" s="44" t="s">
        <v>732</v>
      </c>
      <c r="G972" s="111">
        <v>3</v>
      </c>
      <c r="H972" s="111"/>
      <c r="I972" s="111" t="s">
        <v>34</v>
      </c>
      <c r="J972" s="104"/>
      <c r="K972" s="102">
        <v>65</v>
      </c>
      <c r="L972" s="102">
        <f t="shared" si="543"/>
        <v>0</v>
      </c>
      <c r="M972" s="103"/>
      <c r="N972" s="105"/>
      <c r="O972" s="102">
        <f t="shared" si="544"/>
        <v>0</v>
      </c>
      <c r="P972" s="47">
        <f t="shared" si="545"/>
        <v>0</v>
      </c>
    </row>
    <row r="973" spans="2:16" s="38" customFormat="1" x14ac:dyDescent="0.3">
      <c r="B973" s="42" t="str">
        <f>IF(TRIM(G973)&lt;&gt;"",COUNTA($G$66:G973)&amp;"","")</f>
        <v>725</v>
      </c>
      <c r="C973" s="176"/>
      <c r="D973" s="176"/>
      <c r="E973" s="176"/>
      <c r="F973" s="44" t="s">
        <v>733</v>
      </c>
      <c r="G973" s="111">
        <v>18</v>
      </c>
      <c r="H973" s="111"/>
      <c r="I973" s="111" t="s">
        <v>34</v>
      </c>
      <c r="J973" s="104"/>
      <c r="K973" s="102">
        <v>65</v>
      </c>
      <c r="L973" s="102">
        <f t="shared" si="543"/>
        <v>0</v>
      </c>
      <c r="M973" s="103"/>
      <c r="N973" s="105"/>
      <c r="O973" s="102">
        <f t="shared" si="544"/>
        <v>0</v>
      </c>
      <c r="P973" s="47">
        <f t="shared" si="545"/>
        <v>0</v>
      </c>
    </row>
    <row r="974" spans="2:16" s="38" customFormat="1" x14ac:dyDescent="0.3">
      <c r="B974" s="42" t="str">
        <f>IF(TRIM(G974)&lt;&gt;"",COUNTA($G$66:G974)&amp;"","")</f>
        <v>726</v>
      </c>
      <c r="C974" s="176"/>
      <c r="D974" s="176"/>
      <c r="E974" s="176"/>
      <c r="F974" s="44" t="s">
        <v>734</v>
      </c>
      <c r="G974" s="111">
        <v>1</v>
      </c>
      <c r="H974" s="111"/>
      <c r="I974" s="111" t="s">
        <v>34</v>
      </c>
      <c r="J974" s="104"/>
      <c r="K974" s="102">
        <v>65</v>
      </c>
      <c r="L974" s="102">
        <f t="shared" si="543"/>
        <v>0</v>
      </c>
      <c r="M974" s="103"/>
      <c r="N974" s="105"/>
      <c r="O974" s="102">
        <f t="shared" si="544"/>
        <v>0</v>
      </c>
      <c r="P974" s="47">
        <f t="shared" si="545"/>
        <v>0</v>
      </c>
    </row>
    <row r="975" spans="2:16" s="38" customFormat="1" x14ac:dyDescent="0.3">
      <c r="B975" s="42" t="str">
        <f>IF(TRIM(G975)&lt;&gt;"",COUNTA($G$66:G975)&amp;"","")</f>
        <v>727</v>
      </c>
      <c r="C975" s="176"/>
      <c r="D975" s="176"/>
      <c r="E975" s="176"/>
      <c r="F975" s="44" t="s">
        <v>735</v>
      </c>
      <c r="G975" s="111">
        <v>1</v>
      </c>
      <c r="H975" s="111"/>
      <c r="I975" s="111" t="s">
        <v>34</v>
      </c>
      <c r="J975" s="104"/>
      <c r="K975" s="102">
        <v>65</v>
      </c>
      <c r="L975" s="102">
        <f t="shared" si="543"/>
        <v>0</v>
      </c>
      <c r="M975" s="103"/>
      <c r="N975" s="105"/>
      <c r="O975" s="102">
        <f t="shared" si="544"/>
        <v>0</v>
      </c>
      <c r="P975" s="47">
        <f t="shared" si="545"/>
        <v>0</v>
      </c>
    </row>
    <row r="976" spans="2:16" s="38" customFormat="1" x14ac:dyDescent="0.3">
      <c r="B976" s="42" t="str">
        <f>IF(TRIM(G976)&lt;&gt;"",COUNTA($G$66:G976)&amp;"","")</f>
        <v>728</v>
      </c>
      <c r="C976" s="176"/>
      <c r="D976" s="176"/>
      <c r="E976" s="176"/>
      <c r="F976" s="44" t="s">
        <v>736</v>
      </c>
      <c r="G976" s="111">
        <v>1</v>
      </c>
      <c r="H976" s="111"/>
      <c r="I976" s="111" t="s">
        <v>34</v>
      </c>
      <c r="J976" s="104"/>
      <c r="K976" s="102">
        <v>65</v>
      </c>
      <c r="L976" s="102">
        <f t="shared" si="543"/>
        <v>0</v>
      </c>
      <c r="M976" s="103"/>
      <c r="N976" s="105"/>
      <c r="O976" s="102">
        <f t="shared" si="544"/>
        <v>0</v>
      </c>
      <c r="P976" s="47">
        <f t="shared" si="545"/>
        <v>0</v>
      </c>
    </row>
    <row r="977" spans="2:16" s="38" customFormat="1" x14ac:dyDescent="0.3">
      <c r="B977" s="42" t="str">
        <f>IF(TRIM(G977)&lt;&gt;"",COUNTA($G$66:G977)&amp;"","")</f>
        <v>729</v>
      </c>
      <c r="C977" s="176"/>
      <c r="D977" s="176"/>
      <c r="E977" s="176"/>
      <c r="F977" s="44" t="s">
        <v>737</v>
      </c>
      <c r="G977" s="111">
        <v>4</v>
      </c>
      <c r="H977" s="111"/>
      <c r="I977" s="111" t="s">
        <v>34</v>
      </c>
      <c r="J977" s="104"/>
      <c r="K977" s="102">
        <v>65</v>
      </c>
      <c r="L977" s="102">
        <f t="shared" si="543"/>
        <v>0</v>
      </c>
      <c r="M977" s="103"/>
      <c r="N977" s="105"/>
      <c r="O977" s="102">
        <f t="shared" si="544"/>
        <v>0</v>
      </c>
      <c r="P977" s="47">
        <f t="shared" si="545"/>
        <v>0</v>
      </c>
    </row>
    <row r="978" spans="2:16" s="38" customFormat="1" x14ac:dyDescent="0.3">
      <c r="B978" s="42" t="str">
        <f>IF(TRIM(G978)&lt;&gt;"",COUNTA($G$66:G978)&amp;"","")</f>
        <v>730</v>
      </c>
      <c r="C978" s="176"/>
      <c r="D978" s="176"/>
      <c r="E978" s="176"/>
      <c r="F978" s="44" t="s">
        <v>738</v>
      </c>
      <c r="G978" s="111">
        <v>4</v>
      </c>
      <c r="H978" s="111"/>
      <c r="I978" s="111" t="s">
        <v>34</v>
      </c>
      <c r="J978" s="104"/>
      <c r="K978" s="102">
        <v>65</v>
      </c>
      <c r="L978" s="102">
        <f t="shared" si="543"/>
        <v>0</v>
      </c>
      <c r="M978" s="103"/>
      <c r="N978" s="105"/>
      <c r="O978" s="102">
        <f t="shared" si="544"/>
        <v>0</v>
      </c>
      <c r="P978" s="47">
        <f t="shared" si="545"/>
        <v>0</v>
      </c>
    </row>
    <row r="979" spans="2:16" s="38" customFormat="1" x14ac:dyDescent="0.3">
      <c r="B979" s="42" t="str">
        <f>IF(TRIM(G979)&lt;&gt;"",COUNTA($G$66:G979)&amp;"","")</f>
        <v>731</v>
      </c>
      <c r="C979" s="176"/>
      <c r="D979" s="176"/>
      <c r="E979" s="176"/>
      <c r="F979" s="44" t="s">
        <v>739</v>
      </c>
      <c r="G979" s="111">
        <v>2</v>
      </c>
      <c r="H979" s="111"/>
      <c r="I979" s="111" t="s">
        <v>34</v>
      </c>
      <c r="J979" s="104"/>
      <c r="K979" s="102">
        <v>65</v>
      </c>
      <c r="L979" s="102">
        <f t="shared" si="543"/>
        <v>0</v>
      </c>
      <c r="M979" s="103"/>
      <c r="N979" s="105"/>
      <c r="O979" s="102">
        <f t="shared" si="544"/>
        <v>0</v>
      </c>
      <c r="P979" s="47">
        <f t="shared" si="545"/>
        <v>0</v>
      </c>
    </row>
    <row r="980" spans="2:16" s="38" customFormat="1" x14ac:dyDescent="0.3">
      <c r="B980" s="42" t="str">
        <f>IF(TRIM(G980)&lt;&gt;"",COUNTA($G$66:G980)&amp;"","")</f>
        <v>732</v>
      </c>
      <c r="C980" s="176"/>
      <c r="D980" s="176"/>
      <c r="E980" s="176"/>
      <c r="F980" s="44" t="s">
        <v>740</v>
      </c>
      <c r="G980" s="111">
        <v>1</v>
      </c>
      <c r="H980" s="111"/>
      <c r="I980" s="111" t="s">
        <v>34</v>
      </c>
      <c r="J980" s="104"/>
      <c r="K980" s="102">
        <v>65</v>
      </c>
      <c r="L980" s="102">
        <f t="shared" si="543"/>
        <v>0</v>
      </c>
      <c r="M980" s="103"/>
      <c r="N980" s="105"/>
      <c r="O980" s="102">
        <f t="shared" si="544"/>
        <v>0</v>
      </c>
      <c r="P980" s="47">
        <f t="shared" si="545"/>
        <v>0</v>
      </c>
    </row>
    <row r="981" spans="2:16" s="38" customFormat="1" x14ac:dyDescent="0.3">
      <c r="B981" s="42" t="str">
        <f>IF(TRIM(G981)&lt;&gt;"",COUNTA($G$66:G981)&amp;"","")</f>
        <v>733</v>
      </c>
      <c r="C981" s="176"/>
      <c r="D981" s="176"/>
      <c r="E981" s="176"/>
      <c r="F981" s="44" t="s">
        <v>741</v>
      </c>
      <c r="G981" s="111">
        <v>1</v>
      </c>
      <c r="H981" s="111"/>
      <c r="I981" s="111" t="s">
        <v>34</v>
      </c>
      <c r="J981" s="104"/>
      <c r="K981" s="102">
        <v>65</v>
      </c>
      <c r="L981" s="102">
        <f t="shared" si="543"/>
        <v>0</v>
      </c>
      <c r="M981" s="103"/>
      <c r="N981" s="105"/>
      <c r="O981" s="102">
        <f t="shared" si="544"/>
        <v>0</v>
      </c>
      <c r="P981" s="47">
        <f t="shared" si="545"/>
        <v>0</v>
      </c>
    </row>
    <row r="982" spans="2:16" s="38" customFormat="1" x14ac:dyDescent="0.3">
      <c r="B982" s="42" t="str">
        <f>IF(TRIM(G982)&lt;&gt;"",COUNTA($G$66:G982)&amp;"","")</f>
        <v>734</v>
      </c>
      <c r="C982" s="176"/>
      <c r="D982" s="176"/>
      <c r="E982" s="176"/>
      <c r="F982" s="44" t="s">
        <v>742</v>
      </c>
      <c r="G982" s="111">
        <v>1</v>
      </c>
      <c r="H982" s="111"/>
      <c r="I982" s="111" t="s">
        <v>34</v>
      </c>
      <c r="J982" s="104"/>
      <c r="K982" s="102">
        <v>65</v>
      </c>
      <c r="L982" s="102">
        <f>J982*K982</f>
        <v>0</v>
      </c>
      <c r="M982" s="103"/>
      <c r="N982" s="105"/>
      <c r="O982" s="102">
        <f>L982+M982+N982</f>
        <v>0</v>
      </c>
      <c r="P982" s="47">
        <f>G982*O982</f>
        <v>0</v>
      </c>
    </row>
    <row r="983" spans="2:16" s="38" customFormat="1" x14ac:dyDescent="0.3">
      <c r="B983" s="42" t="str">
        <f>IF(TRIM(G983)&lt;&gt;"",COUNTA($G$66:G983)&amp;"","")</f>
        <v/>
      </c>
      <c r="C983" s="176"/>
      <c r="D983" s="176"/>
      <c r="E983" s="176"/>
      <c r="F983" s="99" t="s">
        <v>743</v>
      </c>
      <c r="G983" s="111"/>
      <c r="H983" s="111"/>
      <c r="I983" s="111"/>
      <c r="J983" s="104"/>
      <c r="K983" s="102"/>
      <c r="L983" s="102">
        <f t="shared" ref="L983:L993" si="546">J983*K983</f>
        <v>0</v>
      </c>
      <c r="M983" s="103"/>
      <c r="N983" s="105"/>
      <c r="O983" s="102">
        <f t="shared" ref="O983:O993" si="547">L983+M983+N983</f>
        <v>0</v>
      </c>
      <c r="P983" s="47">
        <f t="shared" ref="P983:P993" si="548">G983*O983</f>
        <v>0</v>
      </c>
    </row>
    <row r="984" spans="2:16" s="38" customFormat="1" x14ac:dyDescent="0.3">
      <c r="B984" s="42" t="str">
        <f>IF(TRIM(G984)&lt;&gt;"",COUNTA($G$66:G984)&amp;"","")</f>
        <v>735</v>
      </c>
      <c r="C984" s="176"/>
      <c r="D984" s="176"/>
      <c r="E984" s="176"/>
      <c r="F984" s="44" t="s">
        <v>744</v>
      </c>
      <c r="G984" s="111">
        <v>7049</v>
      </c>
      <c r="H984" s="111"/>
      <c r="I984" s="111" t="s">
        <v>34</v>
      </c>
      <c r="J984" s="104"/>
      <c r="K984" s="102">
        <v>65</v>
      </c>
      <c r="L984" s="102">
        <f t="shared" si="546"/>
        <v>0</v>
      </c>
      <c r="M984" s="103"/>
      <c r="N984" s="105"/>
      <c r="O984" s="102">
        <f t="shared" si="547"/>
        <v>0</v>
      </c>
      <c r="P984" s="47">
        <f t="shared" si="548"/>
        <v>0</v>
      </c>
    </row>
    <row r="985" spans="2:16" s="38" customFormat="1" x14ac:dyDescent="0.3">
      <c r="B985" s="42" t="str">
        <f>IF(TRIM(G985)&lt;&gt;"",COUNTA($G$66:G985)&amp;"","")</f>
        <v>736</v>
      </c>
      <c r="C985" s="176"/>
      <c r="D985" s="176"/>
      <c r="E985" s="176"/>
      <c r="F985" s="44" t="s">
        <v>745</v>
      </c>
      <c r="G985" s="111">
        <v>448</v>
      </c>
      <c r="H985" s="111"/>
      <c r="I985" s="111" t="s">
        <v>34</v>
      </c>
      <c r="J985" s="104"/>
      <c r="K985" s="102">
        <v>65</v>
      </c>
      <c r="L985" s="102">
        <f t="shared" si="546"/>
        <v>0</v>
      </c>
      <c r="M985" s="103"/>
      <c r="N985" s="105"/>
      <c r="O985" s="102">
        <f t="shared" si="547"/>
        <v>0</v>
      </c>
      <c r="P985" s="47">
        <f t="shared" si="548"/>
        <v>0</v>
      </c>
    </row>
    <row r="986" spans="2:16" s="38" customFormat="1" x14ac:dyDescent="0.3">
      <c r="B986" s="42" t="str">
        <f>IF(TRIM(G986)&lt;&gt;"",COUNTA($G$66:G986)&amp;"","")</f>
        <v>737</v>
      </c>
      <c r="C986" s="176"/>
      <c r="D986" s="176"/>
      <c r="E986" s="176"/>
      <c r="F986" s="44" t="s">
        <v>746</v>
      </c>
      <c r="G986" s="111">
        <v>4</v>
      </c>
      <c r="H986" s="111"/>
      <c r="I986" s="111" t="s">
        <v>34</v>
      </c>
      <c r="J986" s="104"/>
      <c r="K986" s="102">
        <v>65</v>
      </c>
      <c r="L986" s="102">
        <f t="shared" si="546"/>
        <v>0</v>
      </c>
      <c r="M986" s="103"/>
      <c r="N986" s="105"/>
      <c r="O986" s="102">
        <f t="shared" si="547"/>
        <v>0</v>
      </c>
      <c r="P986" s="47">
        <f t="shared" si="548"/>
        <v>0</v>
      </c>
    </row>
    <row r="987" spans="2:16" s="38" customFormat="1" x14ac:dyDescent="0.3">
      <c r="B987" s="42" t="str">
        <f>IF(TRIM(G987)&lt;&gt;"",COUNTA($G$66:G987)&amp;"","")</f>
        <v>738</v>
      </c>
      <c r="C987" s="176"/>
      <c r="D987" s="176"/>
      <c r="E987" s="176"/>
      <c r="F987" s="44" t="s">
        <v>747</v>
      </c>
      <c r="G987" s="111">
        <v>810</v>
      </c>
      <c r="H987" s="111"/>
      <c r="I987" s="111" t="s">
        <v>34</v>
      </c>
      <c r="J987" s="104"/>
      <c r="K987" s="102">
        <v>65</v>
      </c>
      <c r="L987" s="102">
        <f t="shared" si="546"/>
        <v>0</v>
      </c>
      <c r="M987" s="103"/>
      <c r="N987" s="105"/>
      <c r="O987" s="102">
        <f t="shared" si="547"/>
        <v>0</v>
      </c>
      <c r="P987" s="47">
        <f t="shared" si="548"/>
        <v>0</v>
      </c>
    </row>
    <row r="988" spans="2:16" s="38" customFormat="1" x14ac:dyDescent="0.3">
      <c r="B988" s="42" t="str">
        <f>IF(TRIM(G988)&lt;&gt;"",COUNTA($G$66:G988)&amp;"","")</f>
        <v>739</v>
      </c>
      <c r="C988" s="176"/>
      <c r="D988" s="176"/>
      <c r="E988" s="176"/>
      <c r="F988" s="44" t="s">
        <v>748</v>
      </c>
      <c r="G988" s="111">
        <v>403</v>
      </c>
      <c r="H988" s="111"/>
      <c r="I988" s="111" t="s">
        <v>34</v>
      </c>
      <c r="J988" s="104"/>
      <c r="K988" s="102">
        <v>65</v>
      </c>
      <c r="L988" s="102">
        <f t="shared" si="546"/>
        <v>0</v>
      </c>
      <c r="M988" s="103"/>
      <c r="N988" s="105"/>
      <c r="O988" s="102">
        <f t="shared" si="547"/>
        <v>0</v>
      </c>
      <c r="P988" s="47">
        <f t="shared" si="548"/>
        <v>0</v>
      </c>
    </row>
    <row r="989" spans="2:16" s="38" customFormat="1" x14ac:dyDescent="0.3">
      <c r="B989" s="42" t="str">
        <f>IF(TRIM(G989)&lt;&gt;"",COUNTA($G$66:G989)&amp;"","")</f>
        <v>740</v>
      </c>
      <c r="C989" s="176"/>
      <c r="D989" s="176"/>
      <c r="E989" s="176"/>
      <c r="F989" s="44" t="s">
        <v>749</v>
      </c>
      <c r="G989" s="111">
        <v>3</v>
      </c>
      <c r="H989" s="111"/>
      <c r="I989" s="111" t="s">
        <v>34</v>
      </c>
      <c r="J989" s="104"/>
      <c r="K989" s="102">
        <v>65</v>
      </c>
      <c r="L989" s="102">
        <f t="shared" si="546"/>
        <v>0</v>
      </c>
      <c r="M989" s="103"/>
      <c r="N989" s="105"/>
      <c r="O989" s="102">
        <f t="shared" si="547"/>
        <v>0</v>
      </c>
      <c r="P989" s="47">
        <f t="shared" si="548"/>
        <v>0</v>
      </c>
    </row>
    <row r="990" spans="2:16" s="38" customFormat="1" x14ac:dyDescent="0.3">
      <c r="B990" s="42" t="str">
        <f>IF(TRIM(G990)&lt;&gt;"",COUNTA($G$66:G990)&amp;"","")</f>
        <v>741</v>
      </c>
      <c r="C990" s="176"/>
      <c r="D990" s="176"/>
      <c r="E990" s="176"/>
      <c r="F990" s="44" t="s">
        <v>750</v>
      </c>
      <c r="G990" s="111">
        <v>6</v>
      </c>
      <c r="H990" s="111"/>
      <c r="I990" s="111" t="s">
        <v>34</v>
      </c>
      <c r="J990" s="104"/>
      <c r="K990" s="102">
        <v>65</v>
      </c>
      <c r="L990" s="102">
        <f t="shared" si="546"/>
        <v>0</v>
      </c>
      <c r="M990" s="103"/>
      <c r="N990" s="105"/>
      <c r="O990" s="102">
        <f t="shared" si="547"/>
        <v>0</v>
      </c>
      <c r="P990" s="47">
        <f t="shared" si="548"/>
        <v>0</v>
      </c>
    </row>
    <row r="991" spans="2:16" s="38" customFormat="1" x14ac:dyDescent="0.3">
      <c r="B991" s="42" t="str">
        <f>IF(TRIM(G991)&lt;&gt;"",COUNTA($G$66:G991)&amp;"","")</f>
        <v>742</v>
      </c>
      <c r="C991" s="176"/>
      <c r="D991" s="176"/>
      <c r="E991" s="176"/>
      <c r="F991" s="44" t="s">
        <v>751</v>
      </c>
      <c r="G991" s="111">
        <v>1</v>
      </c>
      <c r="H991" s="111"/>
      <c r="I991" s="111" t="s">
        <v>34</v>
      </c>
      <c r="J991" s="104"/>
      <c r="K991" s="102">
        <v>65</v>
      </c>
      <c r="L991" s="102">
        <f t="shared" si="546"/>
        <v>0</v>
      </c>
      <c r="M991" s="103"/>
      <c r="N991" s="105"/>
      <c r="O991" s="102">
        <f t="shared" si="547"/>
        <v>0</v>
      </c>
      <c r="P991" s="47">
        <f t="shared" si="548"/>
        <v>0</v>
      </c>
    </row>
    <row r="992" spans="2:16" s="38" customFormat="1" x14ac:dyDescent="0.3">
      <c r="B992" s="42" t="str">
        <f>IF(TRIM(G992)&lt;&gt;"",COUNTA($G$66:G992)&amp;"","")</f>
        <v>743</v>
      </c>
      <c r="C992" s="176"/>
      <c r="D992" s="176"/>
      <c r="E992" s="176"/>
      <c r="F992" s="44" t="s">
        <v>752</v>
      </c>
      <c r="G992" s="111">
        <v>6</v>
      </c>
      <c r="H992" s="111"/>
      <c r="I992" s="111" t="s">
        <v>34</v>
      </c>
      <c r="J992" s="104"/>
      <c r="K992" s="102">
        <v>65</v>
      </c>
      <c r="L992" s="102">
        <f t="shared" si="546"/>
        <v>0</v>
      </c>
      <c r="M992" s="103"/>
      <c r="N992" s="105"/>
      <c r="O992" s="102">
        <f t="shared" si="547"/>
        <v>0</v>
      </c>
      <c r="P992" s="47">
        <f t="shared" si="548"/>
        <v>0</v>
      </c>
    </row>
    <row r="993" spans="2:16" s="38" customFormat="1" x14ac:dyDescent="0.3">
      <c r="B993" s="42" t="str">
        <f>IF(TRIM(G993)&lt;&gt;"",COUNTA($G$66:G993)&amp;"","")</f>
        <v>744</v>
      </c>
      <c r="C993" s="176"/>
      <c r="D993" s="176"/>
      <c r="E993" s="176"/>
      <c r="F993" s="44" t="s">
        <v>753</v>
      </c>
      <c r="G993" s="111">
        <v>2</v>
      </c>
      <c r="H993" s="111"/>
      <c r="I993" s="111" t="s">
        <v>34</v>
      </c>
      <c r="J993" s="104"/>
      <c r="K993" s="102">
        <v>65</v>
      </c>
      <c r="L993" s="102">
        <f t="shared" si="546"/>
        <v>0</v>
      </c>
      <c r="M993" s="103"/>
      <c r="N993" s="105"/>
      <c r="O993" s="102">
        <f t="shared" si="547"/>
        <v>0</v>
      </c>
      <c r="P993" s="47">
        <f t="shared" si="548"/>
        <v>0</v>
      </c>
    </row>
    <row r="994" spans="2:16" s="38" customFormat="1" x14ac:dyDescent="0.3">
      <c r="B994" s="42" t="str">
        <f>IF(TRIM(G994)&lt;&gt;"",COUNTA($G$66:G994)&amp;"","")</f>
        <v/>
      </c>
      <c r="C994" s="176"/>
      <c r="D994" s="176"/>
      <c r="E994" s="176"/>
      <c r="F994" s="99" t="s">
        <v>754</v>
      </c>
      <c r="G994" s="111"/>
      <c r="H994" s="111"/>
      <c r="I994" s="111"/>
      <c r="J994" s="104"/>
      <c r="K994" s="102"/>
      <c r="L994" s="102"/>
      <c r="M994" s="103"/>
      <c r="N994" s="105"/>
      <c r="O994" s="102"/>
      <c r="P994" s="47"/>
    </row>
    <row r="995" spans="2:16" s="38" customFormat="1" x14ac:dyDescent="0.3">
      <c r="B995" s="42" t="str">
        <f>IF(TRIM(G995)&lt;&gt;"",COUNTA($G$66:G995)&amp;"","")</f>
        <v>745</v>
      </c>
      <c r="C995" s="176"/>
      <c r="D995" s="176"/>
      <c r="E995" s="176"/>
      <c r="F995" s="44" t="s">
        <v>755</v>
      </c>
      <c r="G995" s="111">
        <v>1</v>
      </c>
      <c r="H995" s="111"/>
      <c r="I995" s="111" t="s">
        <v>5</v>
      </c>
      <c r="J995" s="87"/>
      <c r="K995" s="101"/>
      <c r="L995" s="102"/>
      <c r="M995" s="103"/>
      <c r="N995" s="101"/>
      <c r="O995" s="102"/>
      <c r="P995" s="47"/>
    </row>
    <row r="996" spans="2:16" s="38" customFormat="1" x14ac:dyDescent="0.3">
      <c r="B996" s="42" t="str">
        <f>IF(TRIM(G996)&lt;&gt;"",COUNTA($G$66:G996)&amp;"","")</f>
        <v>746</v>
      </c>
      <c r="C996" s="176"/>
      <c r="D996" s="176"/>
      <c r="E996" s="176"/>
      <c r="F996" s="44" t="s">
        <v>756</v>
      </c>
      <c r="G996" s="111">
        <v>1</v>
      </c>
      <c r="H996" s="111"/>
      <c r="I996" s="111" t="s">
        <v>5</v>
      </c>
      <c r="J996" s="104"/>
      <c r="K996" s="102"/>
      <c r="L996" s="102"/>
      <c r="M996" s="103"/>
      <c r="N996" s="105"/>
      <c r="O996" s="102"/>
      <c r="P996" s="47"/>
    </row>
    <row r="997" spans="2:16" s="38" customFormat="1" x14ac:dyDescent="0.3">
      <c r="B997" s="42" t="str">
        <f>IF(TRIM(G997)&lt;&gt;"",COUNTA($G$66:G997)&amp;"","")</f>
        <v>747</v>
      </c>
      <c r="C997" s="176"/>
      <c r="D997" s="176"/>
      <c r="E997" s="176"/>
      <c r="F997" s="44" t="s">
        <v>757</v>
      </c>
      <c r="G997" s="111">
        <v>1</v>
      </c>
      <c r="H997" s="111"/>
      <c r="I997" s="111" t="s">
        <v>5</v>
      </c>
      <c r="J997" s="104"/>
      <c r="K997" s="102"/>
      <c r="L997" s="102"/>
      <c r="M997" s="103"/>
      <c r="N997" s="105"/>
      <c r="O997" s="102"/>
      <c r="P997" s="47"/>
    </row>
    <row r="998" spans="2:16" s="38" customFormat="1" x14ac:dyDescent="0.3">
      <c r="B998" s="42" t="str">
        <f>IF(TRIM(G998)&lt;&gt;"",COUNTA($G$66:G998)&amp;"","")</f>
        <v>748</v>
      </c>
      <c r="C998" s="176"/>
      <c r="D998" s="176"/>
      <c r="E998" s="176"/>
      <c r="F998" s="44" t="s">
        <v>758</v>
      </c>
      <c r="G998" s="111">
        <v>1</v>
      </c>
      <c r="H998" s="111"/>
      <c r="I998" s="111" t="s">
        <v>5</v>
      </c>
      <c r="J998" s="104"/>
      <c r="K998" s="102"/>
      <c r="L998" s="102"/>
      <c r="M998" s="103"/>
      <c r="N998" s="105"/>
      <c r="O998" s="102"/>
      <c r="P998" s="47"/>
    </row>
    <row r="999" spans="2:16" s="38" customFormat="1" x14ac:dyDescent="0.3">
      <c r="B999" s="92" t="str">
        <f>IF(TRIM(G999)&lt;&gt;"",COUNTA($G$66:G999)&amp;"","")</f>
        <v/>
      </c>
      <c r="C999" s="91"/>
      <c r="D999" s="93"/>
      <c r="E999" s="89">
        <v>26000040</v>
      </c>
      <c r="F999" s="23" t="s">
        <v>759</v>
      </c>
      <c r="G999" s="90"/>
      <c r="H999" s="91"/>
      <c r="I999" s="91"/>
      <c r="J999" s="91"/>
      <c r="K999" s="91"/>
      <c r="L999" s="91"/>
      <c r="M999" s="231"/>
      <c r="N999" s="91"/>
      <c r="O999" s="91"/>
      <c r="P999" s="232"/>
    </row>
    <row r="1000" spans="2:16" s="38" customFormat="1" ht="41.4" x14ac:dyDescent="0.3">
      <c r="B1000" s="42" t="str">
        <f>IF(TRIM(G1000)&lt;&gt;"",COUNTA($G$66:G1000)&amp;"","")</f>
        <v>749</v>
      </c>
      <c r="C1000" s="176"/>
      <c r="D1000" s="176"/>
      <c r="E1000" s="176"/>
      <c r="F1000" s="44" t="s">
        <v>760</v>
      </c>
      <c r="G1000" s="111">
        <v>616</v>
      </c>
      <c r="H1000" s="111"/>
      <c r="I1000" s="111" t="s">
        <v>34</v>
      </c>
      <c r="J1000" s="104"/>
      <c r="K1000" s="102">
        <v>65</v>
      </c>
      <c r="L1000" s="102">
        <f t="shared" ref="L1000:L1020" si="549">J1000*K1000</f>
        <v>0</v>
      </c>
      <c r="M1000" s="103"/>
      <c r="N1000" s="105"/>
      <c r="O1000" s="102">
        <f t="shared" ref="O1000:O1020" si="550">L1000+M1000+N1000</f>
        <v>0</v>
      </c>
      <c r="P1000" s="47">
        <f t="shared" ref="P1000:P1007" si="551">G1000*O1000</f>
        <v>0</v>
      </c>
    </row>
    <row r="1001" spans="2:16" s="38" customFormat="1" ht="41.4" x14ac:dyDescent="0.3">
      <c r="B1001" s="42" t="str">
        <f>IF(TRIM(G1001)&lt;&gt;"",COUNTA($G$66:G1001)&amp;"","")</f>
        <v>750</v>
      </c>
      <c r="C1001" s="176"/>
      <c r="D1001" s="176"/>
      <c r="E1001" s="176"/>
      <c r="F1001" s="44" t="s">
        <v>761</v>
      </c>
      <c r="G1001" s="111">
        <v>599</v>
      </c>
      <c r="H1001" s="111"/>
      <c r="I1001" s="111" t="s">
        <v>34</v>
      </c>
      <c r="J1001" s="104"/>
      <c r="K1001" s="102">
        <v>65</v>
      </c>
      <c r="L1001" s="102">
        <f t="shared" si="549"/>
        <v>0</v>
      </c>
      <c r="M1001" s="103"/>
      <c r="N1001" s="105"/>
      <c r="O1001" s="102">
        <f t="shared" si="550"/>
        <v>0</v>
      </c>
      <c r="P1001" s="47">
        <f t="shared" si="551"/>
        <v>0</v>
      </c>
    </row>
    <row r="1002" spans="2:16" s="38" customFormat="1" ht="27.6" x14ac:dyDescent="0.3">
      <c r="B1002" s="42" t="str">
        <f>IF(TRIM(G1002)&lt;&gt;"",COUNTA($G$66:G1002)&amp;"","")</f>
        <v>751</v>
      </c>
      <c r="C1002" s="176"/>
      <c r="D1002" s="176"/>
      <c r="E1002" s="176"/>
      <c r="F1002" s="44" t="s">
        <v>762</v>
      </c>
      <c r="G1002" s="111">
        <v>171</v>
      </c>
      <c r="H1002" s="111"/>
      <c r="I1002" s="111" t="s">
        <v>34</v>
      </c>
      <c r="J1002" s="104"/>
      <c r="K1002" s="102">
        <v>65</v>
      </c>
      <c r="L1002" s="102">
        <f t="shared" si="549"/>
        <v>0</v>
      </c>
      <c r="M1002" s="103"/>
      <c r="N1002" s="105"/>
      <c r="O1002" s="102">
        <f t="shared" si="550"/>
        <v>0</v>
      </c>
      <c r="P1002" s="47">
        <f t="shared" si="551"/>
        <v>0</v>
      </c>
    </row>
    <row r="1003" spans="2:16" s="38" customFormat="1" ht="41.4" x14ac:dyDescent="0.3">
      <c r="B1003" s="42" t="str">
        <f>IF(TRIM(G1003)&lt;&gt;"",COUNTA($G$66:G1003)&amp;"","")</f>
        <v>752</v>
      </c>
      <c r="C1003" s="176"/>
      <c r="D1003" s="176"/>
      <c r="E1003" s="176"/>
      <c r="F1003" s="44" t="s">
        <v>763</v>
      </c>
      <c r="G1003" s="111">
        <v>16</v>
      </c>
      <c r="H1003" s="111"/>
      <c r="I1003" s="111" t="s">
        <v>34</v>
      </c>
      <c r="J1003" s="104"/>
      <c r="K1003" s="102">
        <v>65</v>
      </c>
      <c r="L1003" s="102">
        <f t="shared" si="549"/>
        <v>0</v>
      </c>
      <c r="M1003" s="103"/>
      <c r="N1003" s="105"/>
      <c r="O1003" s="102">
        <f t="shared" si="550"/>
        <v>0</v>
      </c>
      <c r="P1003" s="47">
        <f t="shared" si="551"/>
        <v>0</v>
      </c>
    </row>
    <row r="1004" spans="2:16" s="38" customFormat="1" x14ac:dyDescent="0.3">
      <c r="B1004" s="42" t="str">
        <f>IF(TRIM(G1004)&lt;&gt;"",COUNTA($G$66:G1004)&amp;"","")</f>
        <v>753</v>
      </c>
      <c r="C1004" s="176"/>
      <c r="D1004" s="176"/>
      <c r="E1004" s="176"/>
      <c r="F1004" s="44" t="s">
        <v>764</v>
      </c>
      <c r="G1004" s="111">
        <v>4</v>
      </c>
      <c r="H1004" s="111"/>
      <c r="I1004" s="111" t="s">
        <v>34</v>
      </c>
      <c r="J1004" s="104"/>
      <c r="K1004" s="102">
        <v>65</v>
      </c>
      <c r="L1004" s="102">
        <f t="shared" si="549"/>
        <v>0</v>
      </c>
      <c r="M1004" s="103"/>
      <c r="N1004" s="105"/>
      <c r="O1004" s="102">
        <f t="shared" si="550"/>
        <v>0</v>
      </c>
      <c r="P1004" s="47">
        <f t="shared" si="551"/>
        <v>0</v>
      </c>
    </row>
    <row r="1005" spans="2:16" s="38" customFormat="1" x14ac:dyDescent="0.3">
      <c r="B1005" s="42" t="str">
        <f>IF(TRIM(G1005)&lt;&gt;"",COUNTA($G$66:G1005)&amp;"","")</f>
        <v>754</v>
      </c>
      <c r="C1005" s="176"/>
      <c r="D1005" s="176"/>
      <c r="E1005" s="176"/>
      <c r="F1005" s="44" t="s">
        <v>765</v>
      </c>
      <c r="G1005" s="111">
        <v>25</v>
      </c>
      <c r="H1005" s="111"/>
      <c r="I1005" s="111" t="s">
        <v>34</v>
      </c>
      <c r="J1005" s="104"/>
      <c r="K1005" s="102">
        <v>65</v>
      </c>
      <c r="L1005" s="102">
        <f t="shared" si="549"/>
        <v>0</v>
      </c>
      <c r="M1005" s="103"/>
      <c r="N1005" s="105"/>
      <c r="O1005" s="102">
        <f t="shared" si="550"/>
        <v>0</v>
      </c>
      <c r="P1005" s="47">
        <f t="shared" si="551"/>
        <v>0</v>
      </c>
    </row>
    <row r="1006" spans="2:16" s="38" customFormat="1" ht="27.6" x14ac:dyDescent="0.3">
      <c r="B1006" s="42" t="str">
        <f>IF(TRIM(G1006)&lt;&gt;"",COUNTA($G$66:G1006)&amp;"","")</f>
        <v>755</v>
      </c>
      <c r="C1006" s="176"/>
      <c r="D1006" s="176"/>
      <c r="E1006" s="176"/>
      <c r="F1006" s="44" t="s">
        <v>766</v>
      </c>
      <c r="G1006" s="111">
        <v>10</v>
      </c>
      <c r="H1006" s="111"/>
      <c r="I1006" s="111" t="s">
        <v>34</v>
      </c>
      <c r="J1006" s="104"/>
      <c r="K1006" s="102">
        <v>65</v>
      </c>
      <c r="L1006" s="102">
        <f t="shared" si="549"/>
        <v>0</v>
      </c>
      <c r="M1006" s="103"/>
      <c r="N1006" s="105"/>
      <c r="O1006" s="102">
        <f t="shared" si="550"/>
        <v>0</v>
      </c>
      <c r="P1006" s="47">
        <f t="shared" si="551"/>
        <v>0</v>
      </c>
    </row>
    <row r="1007" spans="2:16" s="38" customFormat="1" ht="27.6" x14ac:dyDescent="0.3">
      <c r="B1007" s="42" t="str">
        <f>IF(TRIM(G1007)&lt;&gt;"",COUNTA($G$66:G1007)&amp;"","")</f>
        <v>756</v>
      </c>
      <c r="C1007" s="176"/>
      <c r="D1007" s="176"/>
      <c r="E1007" s="176"/>
      <c r="F1007" s="44" t="s">
        <v>767</v>
      </c>
      <c r="G1007" s="111">
        <v>30</v>
      </c>
      <c r="H1007" s="111"/>
      <c r="I1007" s="111" t="s">
        <v>34</v>
      </c>
      <c r="J1007" s="104"/>
      <c r="K1007" s="102">
        <v>65</v>
      </c>
      <c r="L1007" s="102">
        <f t="shared" si="549"/>
        <v>0</v>
      </c>
      <c r="M1007" s="103"/>
      <c r="N1007" s="105"/>
      <c r="O1007" s="102">
        <f t="shared" si="550"/>
        <v>0</v>
      </c>
      <c r="P1007" s="47">
        <f t="shared" si="551"/>
        <v>0</v>
      </c>
    </row>
    <row r="1008" spans="2:16" s="38" customFormat="1" ht="27.6" x14ac:dyDescent="0.3">
      <c r="B1008" s="42" t="str">
        <f>IF(TRIM(G1008)&lt;&gt;"",COUNTA($G$66:G1008)&amp;"","")</f>
        <v>757</v>
      </c>
      <c r="C1008" s="176"/>
      <c r="D1008" s="176"/>
      <c r="E1008" s="176"/>
      <c r="F1008" s="44" t="s">
        <v>768</v>
      </c>
      <c r="G1008" s="111">
        <v>11</v>
      </c>
      <c r="H1008" s="111"/>
      <c r="I1008" s="111" t="s">
        <v>34</v>
      </c>
      <c r="J1008" s="104"/>
      <c r="K1008" s="102">
        <v>65</v>
      </c>
      <c r="L1008" s="102">
        <f t="shared" si="549"/>
        <v>0</v>
      </c>
      <c r="M1008" s="103"/>
      <c r="N1008" s="105"/>
      <c r="O1008" s="102">
        <f t="shared" si="550"/>
        <v>0</v>
      </c>
      <c r="P1008" s="47">
        <f>G1008*O1008</f>
        <v>0</v>
      </c>
    </row>
    <row r="1009" spans="2:16" s="38" customFormat="1" x14ac:dyDescent="0.3">
      <c r="B1009" s="42" t="str">
        <f>IF(TRIM(G1009)&lt;&gt;"",COUNTA($G$66:G1009)&amp;"","")</f>
        <v>758</v>
      </c>
      <c r="C1009" s="176"/>
      <c r="D1009" s="176"/>
      <c r="E1009" s="176"/>
      <c r="F1009" s="44" t="s">
        <v>769</v>
      </c>
      <c r="G1009" s="111">
        <v>8</v>
      </c>
      <c r="H1009" s="111"/>
      <c r="I1009" s="111" t="s">
        <v>34</v>
      </c>
      <c r="J1009" s="104"/>
      <c r="K1009" s="102">
        <v>65</v>
      </c>
      <c r="L1009" s="102">
        <f t="shared" si="549"/>
        <v>0</v>
      </c>
      <c r="M1009" s="103"/>
      <c r="N1009" s="105"/>
      <c r="O1009" s="102">
        <f t="shared" si="550"/>
        <v>0</v>
      </c>
      <c r="P1009" s="47">
        <f t="shared" ref="P1009:P1026" si="552">G1009*O1009</f>
        <v>0</v>
      </c>
    </row>
    <row r="1010" spans="2:16" s="38" customFormat="1" x14ac:dyDescent="0.3">
      <c r="B1010" s="42" t="str">
        <f>IF(TRIM(G1010)&lt;&gt;"",COUNTA($G$66:G1010)&amp;"","")</f>
        <v>759</v>
      </c>
      <c r="C1010" s="176"/>
      <c r="D1010" s="176"/>
      <c r="E1010" s="176"/>
      <c r="F1010" s="44" t="s">
        <v>770</v>
      </c>
      <c r="G1010" s="111">
        <v>10</v>
      </c>
      <c r="H1010" s="111"/>
      <c r="I1010" s="111" t="s">
        <v>34</v>
      </c>
      <c r="J1010" s="104"/>
      <c r="K1010" s="102">
        <v>65</v>
      </c>
      <c r="L1010" s="102">
        <f t="shared" si="549"/>
        <v>0</v>
      </c>
      <c r="M1010" s="103"/>
      <c r="N1010" s="105"/>
      <c r="O1010" s="102">
        <f t="shared" si="550"/>
        <v>0</v>
      </c>
      <c r="P1010" s="47">
        <f t="shared" si="552"/>
        <v>0</v>
      </c>
    </row>
    <row r="1011" spans="2:16" s="38" customFormat="1" x14ac:dyDescent="0.3">
      <c r="B1011" s="42" t="str">
        <f>IF(TRIM(G1011)&lt;&gt;"",COUNTA($G$66:G1011)&amp;"","")</f>
        <v>760</v>
      </c>
      <c r="C1011" s="176"/>
      <c r="D1011" s="176"/>
      <c r="E1011" s="176"/>
      <c r="F1011" s="44" t="s">
        <v>675</v>
      </c>
      <c r="G1011" s="111">
        <v>598</v>
      </c>
      <c r="H1011" s="111"/>
      <c r="I1011" s="111" t="s">
        <v>34</v>
      </c>
      <c r="J1011" s="104"/>
      <c r="K1011" s="102">
        <v>65</v>
      </c>
      <c r="L1011" s="102">
        <f t="shared" si="549"/>
        <v>0</v>
      </c>
      <c r="M1011" s="103"/>
      <c r="N1011" s="105"/>
      <c r="O1011" s="102">
        <f t="shared" si="550"/>
        <v>0</v>
      </c>
      <c r="P1011" s="47">
        <f t="shared" si="552"/>
        <v>0</v>
      </c>
    </row>
    <row r="1012" spans="2:16" s="38" customFormat="1" x14ac:dyDescent="0.3">
      <c r="B1012" s="42" t="str">
        <f>IF(TRIM(G1012)&lt;&gt;"",COUNTA($G$66:G1012)&amp;"","")</f>
        <v>761</v>
      </c>
      <c r="C1012" s="176"/>
      <c r="D1012" s="176"/>
      <c r="E1012" s="176"/>
      <c r="F1012" s="44" t="s">
        <v>771</v>
      </c>
      <c r="G1012" s="111">
        <v>35</v>
      </c>
      <c r="H1012" s="111"/>
      <c r="I1012" s="111" t="s">
        <v>34</v>
      </c>
      <c r="J1012" s="104"/>
      <c r="K1012" s="102">
        <v>65</v>
      </c>
      <c r="L1012" s="102">
        <f t="shared" si="549"/>
        <v>0</v>
      </c>
      <c r="M1012" s="103"/>
      <c r="N1012" s="105"/>
      <c r="O1012" s="102">
        <f t="shared" si="550"/>
        <v>0</v>
      </c>
      <c r="P1012" s="47">
        <f t="shared" si="552"/>
        <v>0</v>
      </c>
    </row>
    <row r="1013" spans="2:16" s="38" customFormat="1" x14ac:dyDescent="0.3">
      <c r="B1013" s="42" t="str">
        <f>IF(TRIM(G1013)&lt;&gt;"",COUNTA($G$66:G1013)&amp;"","")</f>
        <v>762</v>
      </c>
      <c r="C1013" s="176"/>
      <c r="D1013" s="176"/>
      <c r="E1013" s="176"/>
      <c r="F1013" s="44" t="s">
        <v>772</v>
      </c>
      <c r="G1013" s="111">
        <v>152</v>
      </c>
      <c r="H1013" s="111"/>
      <c r="I1013" s="111" t="s">
        <v>34</v>
      </c>
      <c r="J1013" s="104"/>
      <c r="K1013" s="102">
        <v>65</v>
      </c>
      <c r="L1013" s="102">
        <f t="shared" si="549"/>
        <v>0</v>
      </c>
      <c r="M1013" s="103"/>
      <c r="N1013" s="105"/>
      <c r="O1013" s="102">
        <f t="shared" si="550"/>
        <v>0</v>
      </c>
      <c r="P1013" s="47">
        <f t="shared" si="552"/>
        <v>0</v>
      </c>
    </row>
    <row r="1014" spans="2:16" s="38" customFormat="1" x14ac:dyDescent="0.3">
      <c r="B1014" s="42" t="str">
        <f>IF(TRIM(G1014)&lt;&gt;"",COUNTA($G$66:G1014)&amp;"","")</f>
        <v>763</v>
      </c>
      <c r="C1014" s="176"/>
      <c r="D1014" s="176"/>
      <c r="E1014" s="176"/>
      <c r="F1014" s="44" t="s">
        <v>773</v>
      </c>
      <c r="G1014" s="111">
        <v>15</v>
      </c>
      <c r="H1014" s="111"/>
      <c r="I1014" s="111" t="s">
        <v>34</v>
      </c>
      <c r="J1014" s="104"/>
      <c r="K1014" s="102">
        <v>65</v>
      </c>
      <c r="L1014" s="102">
        <f t="shared" si="549"/>
        <v>0</v>
      </c>
      <c r="M1014" s="103"/>
      <c r="N1014" s="105"/>
      <c r="O1014" s="102">
        <f t="shared" si="550"/>
        <v>0</v>
      </c>
      <c r="P1014" s="47">
        <f t="shared" si="552"/>
        <v>0</v>
      </c>
    </row>
    <row r="1015" spans="2:16" s="38" customFormat="1" ht="27.6" x14ac:dyDescent="0.3">
      <c r="B1015" s="42" t="str">
        <f>IF(TRIM(G1015)&lt;&gt;"",COUNTA($G$66:G1015)&amp;"","")</f>
        <v>764</v>
      </c>
      <c r="C1015" s="176"/>
      <c r="D1015" s="176"/>
      <c r="E1015" s="176"/>
      <c r="F1015" s="44" t="s">
        <v>774</v>
      </c>
      <c r="G1015" s="111">
        <v>29</v>
      </c>
      <c r="H1015" s="111"/>
      <c r="I1015" s="111" t="s">
        <v>34</v>
      </c>
      <c r="J1015" s="104"/>
      <c r="K1015" s="102">
        <v>65</v>
      </c>
      <c r="L1015" s="102">
        <f t="shared" si="549"/>
        <v>0</v>
      </c>
      <c r="M1015" s="103"/>
      <c r="N1015" s="105"/>
      <c r="O1015" s="102">
        <f t="shared" si="550"/>
        <v>0</v>
      </c>
      <c r="P1015" s="47">
        <f t="shared" si="552"/>
        <v>0</v>
      </c>
    </row>
    <row r="1016" spans="2:16" s="38" customFormat="1" ht="27.6" x14ac:dyDescent="0.3">
      <c r="B1016" s="42" t="str">
        <f>IF(TRIM(G1016)&lt;&gt;"",COUNTA($G$66:G1016)&amp;"","")</f>
        <v>765</v>
      </c>
      <c r="C1016" s="176"/>
      <c r="D1016" s="176"/>
      <c r="E1016" s="176"/>
      <c r="F1016" s="44" t="s">
        <v>775</v>
      </c>
      <c r="G1016" s="111">
        <v>2</v>
      </c>
      <c r="H1016" s="111"/>
      <c r="I1016" s="111" t="s">
        <v>34</v>
      </c>
      <c r="J1016" s="104"/>
      <c r="K1016" s="102">
        <v>65</v>
      </c>
      <c r="L1016" s="102">
        <f t="shared" si="549"/>
        <v>0</v>
      </c>
      <c r="M1016" s="103"/>
      <c r="N1016" s="105"/>
      <c r="O1016" s="102">
        <f t="shared" si="550"/>
        <v>0</v>
      </c>
      <c r="P1016" s="47">
        <f t="shared" si="552"/>
        <v>0</v>
      </c>
    </row>
    <row r="1017" spans="2:16" s="38" customFormat="1" ht="27.6" x14ac:dyDescent="0.3">
      <c r="B1017" s="42" t="str">
        <f>IF(TRIM(G1017)&lt;&gt;"",COUNTA($G$66:G1017)&amp;"","")</f>
        <v>766</v>
      </c>
      <c r="C1017" s="176"/>
      <c r="D1017" s="176"/>
      <c r="E1017" s="176"/>
      <c r="F1017" s="44" t="s">
        <v>776</v>
      </c>
      <c r="G1017" s="111">
        <v>2</v>
      </c>
      <c r="H1017" s="111"/>
      <c r="I1017" s="111" t="s">
        <v>34</v>
      </c>
      <c r="J1017" s="104"/>
      <c r="K1017" s="102">
        <v>65</v>
      </c>
      <c r="L1017" s="102">
        <f t="shared" si="549"/>
        <v>0</v>
      </c>
      <c r="M1017" s="103"/>
      <c r="N1017" s="105"/>
      <c r="O1017" s="102">
        <f t="shared" si="550"/>
        <v>0</v>
      </c>
      <c r="P1017" s="47">
        <f t="shared" si="552"/>
        <v>0</v>
      </c>
    </row>
    <row r="1018" spans="2:16" s="38" customFormat="1" ht="27.6" x14ac:dyDescent="0.3">
      <c r="B1018" s="42" t="str">
        <f>IF(TRIM(G1018)&lt;&gt;"",COUNTA($G$66:G1018)&amp;"","")</f>
        <v>767</v>
      </c>
      <c r="C1018" s="176"/>
      <c r="D1018" s="176"/>
      <c r="E1018" s="176"/>
      <c r="F1018" s="44" t="s">
        <v>777</v>
      </c>
      <c r="G1018" s="111">
        <v>1</v>
      </c>
      <c r="H1018" s="111"/>
      <c r="I1018" s="111" t="s">
        <v>34</v>
      </c>
      <c r="J1018" s="104"/>
      <c r="K1018" s="102">
        <v>65</v>
      </c>
      <c r="L1018" s="102">
        <f t="shared" si="549"/>
        <v>0</v>
      </c>
      <c r="M1018" s="103"/>
      <c r="N1018" s="105"/>
      <c r="O1018" s="102">
        <f t="shared" si="550"/>
        <v>0</v>
      </c>
      <c r="P1018" s="47">
        <f t="shared" si="552"/>
        <v>0</v>
      </c>
    </row>
    <row r="1019" spans="2:16" s="38" customFormat="1" ht="27.6" x14ac:dyDescent="0.3">
      <c r="B1019" s="42" t="str">
        <f>IF(TRIM(G1019)&lt;&gt;"",COUNTA($G$66:G1019)&amp;"","")</f>
        <v>768</v>
      </c>
      <c r="C1019" s="176"/>
      <c r="D1019" s="176"/>
      <c r="E1019" s="176"/>
      <c r="F1019" s="44" t="s">
        <v>778</v>
      </c>
      <c r="G1019" s="111">
        <v>3685</v>
      </c>
      <c r="H1019" s="111"/>
      <c r="I1019" s="111" t="s">
        <v>34</v>
      </c>
      <c r="J1019" s="104"/>
      <c r="K1019" s="102">
        <v>65</v>
      </c>
      <c r="L1019" s="102">
        <f t="shared" si="549"/>
        <v>0</v>
      </c>
      <c r="M1019" s="103"/>
      <c r="N1019" s="105"/>
      <c r="O1019" s="102">
        <f t="shared" si="550"/>
        <v>0</v>
      </c>
      <c r="P1019" s="47">
        <f t="shared" si="552"/>
        <v>0</v>
      </c>
    </row>
    <row r="1020" spans="2:16" s="38" customFormat="1" ht="27.6" x14ac:dyDescent="0.3">
      <c r="B1020" s="42" t="str">
        <f>IF(TRIM(G1020)&lt;&gt;"",COUNTA($G$66:G1020)&amp;"","")</f>
        <v>769</v>
      </c>
      <c r="C1020" s="176"/>
      <c r="D1020" s="176"/>
      <c r="E1020" s="176"/>
      <c r="F1020" s="44" t="s">
        <v>779</v>
      </c>
      <c r="G1020" s="111">
        <v>403</v>
      </c>
      <c r="H1020" s="111"/>
      <c r="I1020" s="111" t="s">
        <v>34</v>
      </c>
      <c r="J1020" s="104"/>
      <c r="K1020" s="102">
        <v>65</v>
      </c>
      <c r="L1020" s="102">
        <f t="shared" si="549"/>
        <v>0</v>
      </c>
      <c r="M1020" s="103"/>
      <c r="N1020" s="105"/>
      <c r="O1020" s="102">
        <f t="shared" si="550"/>
        <v>0</v>
      </c>
      <c r="P1020" s="47">
        <f t="shared" si="552"/>
        <v>0</v>
      </c>
    </row>
    <row r="1021" spans="2:16" s="38" customFormat="1" x14ac:dyDescent="0.3">
      <c r="B1021" s="92" t="str">
        <f>IF(TRIM(G1021)&lt;&gt;"",COUNTA($G$66:G1021)&amp;"","")</f>
        <v/>
      </c>
      <c r="C1021" s="91"/>
      <c r="D1021" s="93"/>
      <c r="E1021" s="89">
        <v>26321300</v>
      </c>
      <c r="F1021" s="23" t="s">
        <v>780</v>
      </c>
      <c r="G1021" s="91"/>
      <c r="H1021" s="91"/>
      <c r="I1021" s="91"/>
      <c r="J1021" s="91"/>
      <c r="K1021" s="91"/>
      <c r="L1021" s="91"/>
      <c r="M1021" s="231"/>
      <c r="N1021" s="91"/>
      <c r="O1021" s="91"/>
      <c r="P1021" s="232"/>
    </row>
    <row r="1022" spans="2:16" s="38" customFormat="1" x14ac:dyDescent="0.3">
      <c r="B1022" s="42" t="str">
        <f>IF(TRIM(G1022)&lt;&gt;"",COUNTA($G$66:G1022)&amp;"","")</f>
        <v>770</v>
      </c>
      <c r="C1022" s="176"/>
      <c r="D1022" s="176"/>
      <c r="E1022" s="176"/>
      <c r="F1022" s="44" t="s">
        <v>781</v>
      </c>
      <c r="G1022" s="111">
        <v>1</v>
      </c>
      <c r="H1022" s="111"/>
      <c r="I1022" s="111" t="s">
        <v>34</v>
      </c>
      <c r="J1022" s="104"/>
      <c r="K1022" s="102">
        <v>65</v>
      </c>
      <c r="L1022" s="102">
        <f>J1022*K1022</f>
        <v>0</v>
      </c>
      <c r="M1022" s="103"/>
      <c r="N1022" s="105"/>
      <c r="O1022" s="102">
        <f>L1022+M1022+N1022</f>
        <v>0</v>
      </c>
      <c r="P1022" s="47">
        <f t="shared" si="552"/>
        <v>0</v>
      </c>
    </row>
    <row r="1023" spans="2:16" s="38" customFormat="1" x14ac:dyDescent="0.3">
      <c r="B1023" s="92" t="str">
        <f>IF(TRIM(G1023)&lt;&gt;"",COUNTA($G$66:G1023)&amp;"","")</f>
        <v/>
      </c>
      <c r="C1023" s="91"/>
      <c r="D1023" s="93"/>
      <c r="E1023" s="89">
        <v>26560030</v>
      </c>
      <c r="F1023" s="23" t="s">
        <v>782</v>
      </c>
      <c r="G1023" s="91"/>
      <c r="H1023" s="91"/>
      <c r="I1023" s="91"/>
      <c r="J1023" s="91"/>
      <c r="K1023" s="91"/>
      <c r="L1023" s="91"/>
      <c r="M1023" s="231"/>
      <c r="N1023" s="91"/>
      <c r="O1023" s="91"/>
      <c r="P1023" s="232"/>
    </row>
    <row r="1024" spans="2:16" s="38" customFormat="1" x14ac:dyDescent="0.3">
      <c r="B1024" s="42" t="str">
        <f>IF(TRIM(G1024)&lt;&gt;"",COUNTA($G$66:G1024)&amp;"","")</f>
        <v>771</v>
      </c>
      <c r="C1024" s="176"/>
      <c r="D1024" s="176"/>
      <c r="E1024" s="176"/>
      <c r="F1024" s="44" t="s">
        <v>783</v>
      </c>
      <c r="G1024" s="111">
        <v>17</v>
      </c>
      <c r="H1024" s="111"/>
      <c r="I1024" s="111" t="s">
        <v>34</v>
      </c>
      <c r="J1024" s="87"/>
      <c r="K1024" s="101">
        <v>65</v>
      </c>
      <c r="L1024" s="102">
        <f t="shared" ref="L1024:L1026" si="553">J1024*K1024</f>
        <v>0</v>
      </c>
      <c r="M1024" s="103"/>
      <c r="N1024" s="105"/>
      <c r="O1024" s="102">
        <f t="shared" ref="O1024:O1026" si="554">L1024+M1024+N1024</f>
        <v>0</v>
      </c>
      <c r="P1024" s="47">
        <f t="shared" si="552"/>
        <v>0</v>
      </c>
    </row>
    <row r="1025" spans="2:16" s="38" customFormat="1" x14ac:dyDescent="0.3">
      <c r="B1025" s="42" t="str">
        <f>IF(TRIM(G1025)&lt;&gt;"",COUNTA($G$66:G1025)&amp;"","")</f>
        <v>772</v>
      </c>
      <c r="C1025" s="176"/>
      <c r="D1025" s="176"/>
      <c r="E1025" s="176"/>
      <c r="F1025" s="44" t="s">
        <v>784</v>
      </c>
      <c r="G1025" s="111">
        <v>2</v>
      </c>
      <c r="H1025" s="111"/>
      <c r="I1025" s="111" t="s">
        <v>34</v>
      </c>
      <c r="J1025" s="87"/>
      <c r="K1025" s="101">
        <v>65</v>
      </c>
      <c r="L1025" s="102">
        <f t="shared" si="553"/>
        <v>0</v>
      </c>
      <c r="M1025" s="103"/>
      <c r="N1025" s="105"/>
      <c r="O1025" s="102">
        <f t="shared" si="554"/>
        <v>0</v>
      </c>
      <c r="P1025" s="47">
        <f t="shared" si="552"/>
        <v>0</v>
      </c>
    </row>
    <row r="1026" spans="2:16" s="38" customFormat="1" x14ac:dyDescent="0.3">
      <c r="B1026" s="42" t="str">
        <f>IF(TRIM(G1026)&lt;&gt;"",COUNTA($G$66:G1026)&amp;"","")</f>
        <v>773</v>
      </c>
      <c r="C1026" s="176"/>
      <c r="D1026" s="176"/>
      <c r="E1026" s="176"/>
      <c r="F1026" s="44" t="s">
        <v>785</v>
      </c>
      <c r="G1026" s="111">
        <v>13</v>
      </c>
      <c r="H1026" s="111"/>
      <c r="I1026" s="111" t="s">
        <v>34</v>
      </c>
      <c r="J1026" s="87"/>
      <c r="K1026" s="101">
        <v>65</v>
      </c>
      <c r="L1026" s="102">
        <f t="shared" si="553"/>
        <v>0</v>
      </c>
      <c r="M1026" s="103"/>
      <c r="N1026" s="105"/>
      <c r="O1026" s="102">
        <f t="shared" si="554"/>
        <v>0</v>
      </c>
      <c r="P1026" s="47">
        <f t="shared" si="552"/>
        <v>0</v>
      </c>
    </row>
    <row r="1027" spans="2:16" s="38" customFormat="1" x14ac:dyDescent="0.3">
      <c r="B1027" s="92" t="str">
        <f>IF(TRIM(G1027)&lt;&gt;"",COUNTA($G$66:G1027)&amp;"","")</f>
        <v/>
      </c>
      <c r="C1027" s="91"/>
      <c r="D1027" s="93"/>
      <c r="E1027" s="89">
        <v>26560040</v>
      </c>
      <c r="F1027" s="23" t="s">
        <v>786</v>
      </c>
      <c r="G1027" s="91"/>
      <c r="H1027" s="91"/>
      <c r="I1027" s="91"/>
      <c r="J1027" s="91"/>
      <c r="K1027" s="91"/>
      <c r="L1027" s="91"/>
      <c r="M1027" s="231"/>
      <c r="N1027" s="91"/>
      <c r="O1027" s="91"/>
      <c r="P1027" s="232"/>
    </row>
    <row r="1028" spans="2:16" s="38" customFormat="1" ht="27.6" x14ac:dyDescent="0.3">
      <c r="B1028" s="42" t="str">
        <f>IF(TRIM(G1028)&lt;&gt;"",COUNTA($G$66:G1028)&amp;"","")</f>
        <v>774</v>
      </c>
      <c r="C1028" s="176"/>
      <c r="D1028" s="176"/>
      <c r="E1028" s="176"/>
      <c r="F1028" s="44" t="s">
        <v>787</v>
      </c>
      <c r="G1028" s="111">
        <v>745</v>
      </c>
      <c r="H1028" s="111"/>
      <c r="I1028" s="111" t="s">
        <v>34</v>
      </c>
      <c r="J1028" s="104"/>
      <c r="K1028" s="102">
        <v>65</v>
      </c>
      <c r="L1028" s="102">
        <f>J1028*K1028</f>
        <v>0</v>
      </c>
      <c r="M1028" s="103"/>
      <c r="N1028" s="105"/>
      <c r="O1028" s="102">
        <f>L1028+M1028+N1028</f>
        <v>0</v>
      </c>
      <c r="P1028" s="47">
        <f>G1028*O1028</f>
        <v>0</v>
      </c>
    </row>
    <row r="1029" spans="2:16" s="38" customFormat="1" x14ac:dyDescent="0.3">
      <c r="B1029" s="42" t="str">
        <f>IF(TRIM(G1029)&lt;&gt;"",COUNTA($G$66:G1029)&amp;"","")</f>
        <v>775</v>
      </c>
      <c r="C1029" s="176"/>
      <c r="D1029" s="176"/>
      <c r="E1029" s="176"/>
      <c r="F1029" s="44" t="s">
        <v>788</v>
      </c>
      <c r="G1029" s="111">
        <v>228</v>
      </c>
      <c r="H1029" s="111"/>
      <c r="I1029" s="111" t="s">
        <v>34</v>
      </c>
      <c r="J1029" s="104"/>
      <c r="K1029" s="102">
        <v>65</v>
      </c>
      <c r="L1029" s="102">
        <f t="shared" ref="L1029:L1038" si="555">J1029*K1029</f>
        <v>0</v>
      </c>
      <c r="M1029" s="103"/>
      <c r="N1029" s="105"/>
      <c r="O1029" s="102">
        <f t="shared" ref="O1029:O1038" si="556">L1029+M1029+N1029</f>
        <v>0</v>
      </c>
      <c r="P1029" s="47">
        <f t="shared" ref="P1029:P1038" si="557">G1029*O1029</f>
        <v>0</v>
      </c>
    </row>
    <row r="1030" spans="2:16" s="38" customFormat="1" ht="27.6" x14ac:dyDescent="0.3">
      <c r="B1030" s="42" t="str">
        <f>IF(TRIM(G1030)&lt;&gt;"",COUNTA($G$66:G1030)&amp;"","")</f>
        <v>776</v>
      </c>
      <c r="C1030" s="176"/>
      <c r="D1030" s="176"/>
      <c r="E1030" s="176"/>
      <c r="F1030" s="44" t="s">
        <v>789</v>
      </c>
      <c r="G1030" s="111">
        <v>795</v>
      </c>
      <c r="H1030" s="111"/>
      <c r="I1030" s="111" t="s">
        <v>34</v>
      </c>
      <c r="J1030" s="104"/>
      <c r="K1030" s="102">
        <v>65</v>
      </c>
      <c r="L1030" s="102">
        <f t="shared" si="555"/>
        <v>0</v>
      </c>
      <c r="M1030" s="103"/>
      <c r="N1030" s="105"/>
      <c r="O1030" s="102">
        <f t="shared" si="556"/>
        <v>0</v>
      </c>
      <c r="P1030" s="47">
        <f t="shared" si="557"/>
        <v>0</v>
      </c>
    </row>
    <row r="1031" spans="2:16" s="38" customFormat="1" ht="27.6" x14ac:dyDescent="0.3">
      <c r="B1031" s="42" t="str">
        <f>IF(TRIM(G1031)&lt;&gt;"",COUNTA($G$66:G1031)&amp;"","")</f>
        <v>777</v>
      </c>
      <c r="C1031" s="176"/>
      <c r="D1031" s="176"/>
      <c r="E1031" s="176"/>
      <c r="F1031" s="44" t="s">
        <v>790</v>
      </c>
      <c r="G1031" s="111">
        <v>227</v>
      </c>
      <c r="H1031" s="111"/>
      <c r="I1031" s="111" t="s">
        <v>34</v>
      </c>
      <c r="J1031" s="104"/>
      <c r="K1031" s="102">
        <v>65</v>
      </c>
      <c r="L1031" s="102">
        <f t="shared" si="555"/>
        <v>0</v>
      </c>
      <c r="M1031" s="103"/>
      <c r="N1031" s="105"/>
      <c r="O1031" s="102">
        <f t="shared" si="556"/>
        <v>0</v>
      </c>
      <c r="P1031" s="47">
        <f t="shared" si="557"/>
        <v>0</v>
      </c>
    </row>
    <row r="1032" spans="2:16" s="38" customFormat="1" x14ac:dyDescent="0.3">
      <c r="B1032" s="42" t="str">
        <f>IF(TRIM(G1032)&lt;&gt;"",COUNTA($G$66:G1032)&amp;"","")</f>
        <v>778</v>
      </c>
      <c r="C1032" s="176"/>
      <c r="D1032" s="176"/>
      <c r="E1032" s="176"/>
      <c r="F1032" s="44" t="s">
        <v>791</v>
      </c>
      <c r="G1032" s="111">
        <v>7</v>
      </c>
      <c r="H1032" s="111"/>
      <c r="I1032" s="111" t="s">
        <v>34</v>
      </c>
      <c r="J1032" s="104"/>
      <c r="K1032" s="102">
        <v>65</v>
      </c>
      <c r="L1032" s="102">
        <f t="shared" si="555"/>
        <v>0</v>
      </c>
      <c r="M1032" s="103"/>
      <c r="N1032" s="105"/>
      <c r="O1032" s="102">
        <f t="shared" si="556"/>
        <v>0</v>
      </c>
      <c r="P1032" s="47">
        <f t="shared" si="557"/>
        <v>0</v>
      </c>
    </row>
    <row r="1033" spans="2:16" s="38" customFormat="1" x14ac:dyDescent="0.3">
      <c r="B1033" s="42" t="str">
        <f>IF(TRIM(G1033)&lt;&gt;"",COUNTA($G$66:G1033)&amp;"","")</f>
        <v>779</v>
      </c>
      <c r="C1033" s="176"/>
      <c r="D1033" s="176"/>
      <c r="E1033" s="176"/>
      <c r="F1033" s="44" t="s">
        <v>792</v>
      </c>
      <c r="G1033" s="111">
        <v>1</v>
      </c>
      <c r="H1033" s="111"/>
      <c r="I1033" s="111" t="s">
        <v>34</v>
      </c>
      <c r="J1033" s="104"/>
      <c r="K1033" s="102">
        <v>65</v>
      </c>
      <c r="L1033" s="102">
        <f t="shared" si="555"/>
        <v>0</v>
      </c>
      <c r="M1033" s="103"/>
      <c r="N1033" s="105"/>
      <c r="O1033" s="102">
        <f t="shared" si="556"/>
        <v>0</v>
      </c>
      <c r="P1033" s="47">
        <f t="shared" si="557"/>
        <v>0</v>
      </c>
    </row>
    <row r="1034" spans="2:16" s="38" customFormat="1" x14ac:dyDescent="0.3">
      <c r="B1034" s="42" t="str">
        <f>IF(TRIM(G1034)&lt;&gt;"",COUNTA($G$66:G1034)&amp;"","")</f>
        <v>780</v>
      </c>
      <c r="C1034" s="176"/>
      <c r="D1034" s="176"/>
      <c r="E1034" s="176"/>
      <c r="F1034" s="44" t="s">
        <v>793</v>
      </c>
      <c r="G1034" s="111">
        <v>15</v>
      </c>
      <c r="H1034" s="111"/>
      <c r="I1034" s="111" t="s">
        <v>34</v>
      </c>
      <c r="J1034" s="104"/>
      <c r="K1034" s="102">
        <v>65</v>
      </c>
      <c r="L1034" s="102">
        <f t="shared" si="555"/>
        <v>0</v>
      </c>
      <c r="M1034" s="103"/>
      <c r="N1034" s="105"/>
      <c r="O1034" s="102">
        <f t="shared" si="556"/>
        <v>0</v>
      </c>
      <c r="P1034" s="47">
        <f t="shared" si="557"/>
        <v>0</v>
      </c>
    </row>
    <row r="1035" spans="2:16" s="38" customFormat="1" x14ac:dyDescent="0.3">
      <c r="B1035" s="42" t="str">
        <f>IF(TRIM(G1035)&lt;&gt;"",COUNTA($G$66:G1035)&amp;"","")</f>
        <v>781</v>
      </c>
      <c r="C1035" s="176"/>
      <c r="D1035" s="176"/>
      <c r="E1035" s="176"/>
      <c r="F1035" s="44" t="s">
        <v>794</v>
      </c>
      <c r="G1035" s="111">
        <v>22</v>
      </c>
      <c r="H1035" s="111"/>
      <c r="I1035" s="111" t="s">
        <v>34</v>
      </c>
      <c r="J1035" s="104"/>
      <c r="K1035" s="102">
        <v>65</v>
      </c>
      <c r="L1035" s="102">
        <f t="shared" si="555"/>
        <v>0</v>
      </c>
      <c r="M1035" s="103"/>
      <c r="N1035" s="105"/>
      <c r="O1035" s="102">
        <f t="shared" si="556"/>
        <v>0</v>
      </c>
      <c r="P1035" s="47">
        <f t="shared" si="557"/>
        <v>0</v>
      </c>
    </row>
    <row r="1036" spans="2:16" s="38" customFormat="1" x14ac:dyDescent="0.3">
      <c r="B1036" s="42" t="str">
        <f>IF(TRIM(G1036)&lt;&gt;"",COUNTA($G$66:G1036)&amp;"","")</f>
        <v>782</v>
      </c>
      <c r="C1036" s="176"/>
      <c r="D1036" s="176"/>
      <c r="E1036" s="176"/>
      <c r="F1036" s="44" t="s">
        <v>795</v>
      </c>
      <c r="G1036" s="111">
        <v>1</v>
      </c>
      <c r="H1036" s="111"/>
      <c r="I1036" s="111" t="s">
        <v>34</v>
      </c>
      <c r="J1036" s="104"/>
      <c r="K1036" s="102">
        <v>65</v>
      </c>
      <c r="L1036" s="102">
        <f t="shared" si="555"/>
        <v>0</v>
      </c>
      <c r="M1036" s="103"/>
      <c r="N1036" s="105"/>
      <c r="O1036" s="102">
        <f t="shared" si="556"/>
        <v>0</v>
      </c>
      <c r="P1036" s="47">
        <f t="shared" si="557"/>
        <v>0</v>
      </c>
    </row>
    <row r="1037" spans="2:16" s="38" customFormat="1" x14ac:dyDescent="0.3">
      <c r="B1037" s="42" t="str">
        <f>IF(TRIM(G1037)&lt;&gt;"",COUNTA($G$66:G1037)&amp;"","")</f>
        <v>783</v>
      </c>
      <c r="C1037" s="176"/>
      <c r="D1037" s="176"/>
      <c r="E1037" s="176"/>
      <c r="F1037" s="44" t="s">
        <v>796</v>
      </c>
      <c r="G1037" s="111">
        <v>1</v>
      </c>
      <c r="H1037" s="111"/>
      <c r="I1037" s="111" t="s">
        <v>34</v>
      </c>
      <c r="J1037" s="104"/>
      <c r="K1037" s="102">
        <v>65</v>
      </c>
      <c r="L1037" s="102">
        <f t="shared" si="555"/>
        <v>0</v>
      </c>
      <c r="M1037" s="103"/>
      <c r="N1037" s="105"/>
      <c r="O1037" s="102">
        <f t="shared" si="556"/>
        <v>0</v>
      </c>
      <c r="P1037" s="47">
        <f t="shared" si="557"/>
        <v>0</v>
      </c>
    </row>
    <row r="1038" spans="2:16" s="38" customFormat="1" x14ac:dyDescent="0.3">
      <c r="B1038" s="42" t="str">
        <f>IF(TRIM(G1038)&lt;&gt;"",COUNTA($G$66:G1038)&amp;"","")</f>
        <v>784</v>
      </c>
      <c r="C1038" s="176"/>
      <c r="D1038" s="176"/>
      <c r="E1038" s="176"/>
      <c r="F1038" s="44" t="s">
        <v>797</v>
      </c>
      <c r="G1038" s="111">
        <v>1</v>
      </c>
      <c r="H1038" s="111"/>
      <c r="I1038" s="111" t="s">
        <v>34</v>
      </c>
      <c r="J1038" s="104"/>
      <c r="K1038" s="102">
        <v>65</v>
      </c>
      <c r="L1038" s="102">
        <f t="shared" si="555"/>
        <v>0</v>
      </c>
      <c r="M1038" s="103"/>
      <c r="N1038" s="105"/>
      <c r="O1038" s="102">
        <f t="shared" si="556"/>
        <v>0</v>
      </c>
      <c r="P1038" s="47">
        <f t="shared" si="557"/>
        <v>0</v>
      </c>
    </row>
    <row r="1039" spans="2:16" s="38" customFormat="1" ht="14.4" thickBot="1" x14ac:dyDescent="0.35">
      <c r="B1039" s="177" t="str">
        <f>IF(TRIM(G1039)&lt;&gt;"",COUNTA($G$66:G1039)&amp;"","")</f>
        <v/>
      </c>
      <c r="C1039" s="178"/>
      <c r="D1039" s="178"/>
      <c r="E1039" s="178"/>
      <c r="F1039" s="17" t="s">
        <v>8</v>
      </c>
      <c r="G1039" s="26"/>
      <c r="H1039" s="26"/>
      <c r="I1039" s="26"/>
      <c r="J1039" s="37"/>
      <c r="K1039" s="37"/>
      <c r="L1039" s="19"/>
      <c r="M1039" s="70"/>
      <c r="N1039" s="37"/>
      <c r="O1039" s="19"/>
      <c r="P1039" s="48">
        <f>SUM(P913:P1038)</f>
        <v>0</v>
      </c>
    </row>
    <row r="1040" spans="2:16" s="38" customFormat="1" x14ac:dyDescent="0.3">
      <c r="B1040" s="177" t="str">
        <f>IF(TRIM(G1040)&lt;&gt;"",COUNTA($G$66:G1040)&amp;"","")</f>
        <v/>
      </c>
      <c r="C1040" s="178"/>
      <c r="D1040" s="178"/>
      <c r="E1040" s="178"/>
      <c r="F1040" s="120"/>
      <c r="G1040" s="127"/>
      <c r="H1040" s="127"/>
      <c r="I1040" s="127"/>
      <c r="J1040" s="128"/>
      <c r="K1040" s="128"/>
      <c r="L1040" s="179"/>
      <c r="M1040" s="180"/>
      <c r="N1040" s="128"/>
      <c r="O1040" s="179"/>
      <c r="P1040" s="181"/>
    </row>
    <row r="1041" spans="2:16" s="38" customFormat="1" x14ac:dyDescent="0.3">
      <c r="B1041" s="177" t="str">
        <f>IF(TRIM(G1041)&lt;&gt;"",COUNTA($G$66:G1041)&amp;"","")</f>
        <v/>
      </c>
      <c r="C1041" s="178"/>
      <c r="D1041" s="178"/>
      <c r="E1041" s="178"/>
      <c r="F1041" s="120"/>
      <c r="G1041" s="4"/>
      <c r="H1041" s="4"/>
      <c r="I1041" s="4"/>
      <c r="J1041" s="6"/>
      <c r="K1041" s="6"/>
      <c r="L1041" s="182"/>
      <c r="M1041" s="183"/>
      <c r="N1041" s="6"/>
      <c r="O1041" s="182"/>
      <c r="P1041" s="184"/>
    </row>
    <row r="1042" spans="2:16" s="38" customFormat="1" x14ac:dyDescent="0.3">
      <c r="B1042" s="92" t="str">
        <f>IF(TRIM(G1042)&lt;&gt;"",COUNTA($G$66:G1042)&amp;"","")</f>
        <v/>
      </c>
      <c r="C1042" s="91"/>
      <c r="D1042" s="93"/>
      <c r="E1042" s="98">
        <v>2700000</v>
      </c>
      <c r="F1042" s="3" t="s">
        <v>798</v>
      </c>
      <c r="G1042" s="91"/>
      <c r="H1042" s="91"/>
      <c r="I1042" s="91"/>
      <c r="J1042" s="91"/>
      <c r="K1042" s="91"/>
      <c r="L1042" s="91"/>
      <c r="M1042" s="231"/>
      <c r="N1042" s="91"/>
      <c r="O1042" s="91"/>
      <c r="P1042" s="232"/>
    </row>
    <row r="1043" spans="2:16" s="38" customFormat="1" x14ac:dyDescent="0.3">
      <c r="B1043" s="42" t="str">
        <f>IF(TRIM(G1043)&lt;&gt;"",COUNTA($G$66:G1043)&amp;"","")</f>
        <v>785</v>
      </c>
      <c r="C1043" s="176"/>
      <c r="D1043" s="176"/>
      <c r="E1043" s="176"/>
      <c r="F1043" s="44" t="s">
        <v>799</v>
      </c>
      <c r="G1043" s="111">
        <v>75</v>
      </c>
      <c r="H1043" s="111"/>
      <c r="I1043" s="111" t="s">
        <v>34</v>
      </c>
      <c r="J1043" s="104"/>
      <c r="K1043" s="102">
        <v>65</v>
      </c>
      <c r="L1043" s="102">
        <f t="shared" ref="L1043:L1048" si="558">J1043*K1043</f>
        <v>0</v>
      </c>
      <c r="M1043" s="103"/>
      <c r="N1043" s="105"/>
      <c r="O1043" s="102">
        <f t="shared" ref="O1043:O1048" si="559">L1043+M1043+N1043</f>
        <v>0</v>
      </c>
      <c r="P1043" s="47">
        <f t="shared" ref="P1043:P1048" si="560">G1043*O1043</f>
        <v>0</v>
      </c>
    </row>
    <row r="1044" spans="2:16" s="38" customFormat="1" x14ac:dyDescent="0.3">
      <c r="B1044" s="42" t="str">
        <f>IF(TRIM(G1044)&lt;&gt;"",COUNTA($G$66:G1044)&amp;"","")</f>
        <v>786</v>
      </c>
      <c r="C1044" s="176"/>
      <c r="D1044" s="176"/>
      <c r="E1044" s="176"/>
      <c r="F1044" s="44" t="s">
        <v>800</v>
      </c>
      <c r="G1044" s="111">
        <v>19</v>
      </c>
      <c r="H1044" s="111"/>
      <c r="I1044" s="111" t="s">
        <v>34</v>
      </c>
      <c r="J1044" s="104"/>
      <c r="K1044" s="102">
        <v>65</v>
      </c>
      <c r="L1044" s="102">
        <f t="shared" si="558"/>
        <v>0</v>
      </c>
      <c r="M1044" s="103"/>
      <c r="N1044" s="105"/>
      <c r="O1044" s="102">
        <f t="shared" si="559"/>
        <v>0</v>
      </c>
      <c r="P1044" s="47">
        <f t="shared" si="560"/>
        <v>0</v>
      </c>
    </row>
    <row r="1045" spans="2:16" s="38" customFormat="1" x14ac:dyDescent="0.3">
      <c r="B1045" s="42" t="str">
        <f>IF(TRIM(G1045)&lt;&gt;"",COUNTA($G$66:G1045)&amp;"","")</f>
        <v>787</v>
      </c>
      <c r="C1045" s="176"/>
      <c r="D1045" s="176"/>
      <c r="E1045" s="176"/>
      <c r="F1045" s="44" t="s">
        <v>801</v>
      </c>
      <c r="G1045" s="111">
        <v>5</v>
      </c>
      <c r="H1045" s="111"/>
      <c r="I1045" s="111" t="s">
        <v>34</v>
      </c>
      <c r="J1045" s="104"/>
      <c r="K1045" s="102">
        <v>65</v>
      </c>
      <c r="L1045" s="102">
        <f t="shared" si="558"/>
        <v>0</v>
      </c>
      <c r="M1045" s="103"/>
      <c r="N1045" s="105"/>
      <c r="O1045" s="102">
        <f t="shared" si="559"/>
        <v>0</v>
      </c>
      <c r="P1045" s="47">
        <f t="shared" si="560"/>
        <v>0</v>
      </c>
    </row>
    <row r="1046" spans="2:16" s="38" customFormat="1" x14ac:dyDescent="0.3">
      <c r="B1046" s="42" t="str">
        <f>IF(TRIM(G1046)&lt;&gt;"",COUNTA($G$66:G1046)&amp;"","")</f>
        <v>788</v>
      </c>
      <c r="C1046" s="176"/>
      <c r="D1046" s="176"/>
      <c r="E1046" s="176"/>
      <c r="F1046" s="44" t="s">
        <v>802</v>
      </c>
      <c r="G1046" s="111">
        <v>541</v>
      </c>
      <c r="H1046" s="111"/>
      <c r="I1046" s="111" t="s">
        <v>34</v>
      </c>
      <c r="J1046" s="104"/>
      <c r="K1046" s="102">
        <v>65</v>
      </c>
      <c r="L1046" s="102">
        <f t="shared" si="558"/>
        <v>0</v>
      </c>
      <c r="M1046" s="103"/>
      <c r="N1046" s="105"/>
      <c r="O1046" s="102">
        <f t="shared" si="559"/>
        <v>0</v>
      </c>
      <c r="P1046" s="47">
        <f t="shared" si="560"/>
        <v>0</v>
      </c>
    </row>
    <row r="1047" spans="2:16" s="38" customFormat="1" x14ac:dyDescent="0.3">
      <c r="B1047" s="42" t="str">
        <f>IF(TRIM(G1047)&lt;&gt;"",COUNTA($G$66:G1047)&amp;"","")</f>
        <v>789</v>
      </c>
      <c r="C1047" s="176"/>
      <c r="D1047" s="176"/>
      <c r="E1047" s="176"/>
      <c r="F1047" s="44" t="s">
        <v>803</v>
      </c>
      <c r="G1047" s="111">
        <v>3</v>
      </c>
      <c r="H1047" s="111"/>
      <c r="I1047" s="111" t="s">
        <v>34</v>
      </c>
      <c r="J1047" s="104"/>
      <c r="K1047" s="102">
        <v>65</v>
      </c>
      <c r="L1047" s="102">
        <f t="shared" si="558"/>
        <v>0</v>
      </c>
      <c r="M1047" s="103"/>
      <c r="N1047" s="105"/>
      <c r="O1047" s="102">
        <f t="shared" si="559"/>
        <v>0</v>
      </c>
      <c r="P1047" s="47">
        <f t="shared" si="560"/>
        <v>0</v>
      </c>
    </row>
    <row r="1048" spans="2:16" s="38" customFormat="1" x14ac:dyDescent="0.3">
      <c r="B1048" s="42" t="str">
        <f>IF(TRIM(G1048)&lt;&gt;"",COUNTA($G$66:G1048)&amp;"","")</f>
        <v>790</v>
      </c>
      <c r="C1048" s="176"/>
      <c r="D1048" s="176"/>
      <c r="E1048" s="176"/>
      <c r="F1048" s="44" t="s">
        <v>804</v>
      </c>
      <c r="G1048" s="111">
        <v>304</v>
      </c>
      <c r="H1048" s="111"/>
      <c r="I1048" s="111" t="s">
        <v>34</v>
      </c>
      <c r="J1048" s="104"/>
      <c r="K1048" s="102">
        <v>65</v>
      </c>
      <c r="L1048" s="102">
        <f t="shared" si="558"/>
        <v>0</v>
      </c>
      <c r="M1048" s="103"/>
      <c r="N1048" s="105"/>
      <c r="O1048" s="102">
        <f t="shared" si="559"/>
        <v>0</v>
      </c>
      <c r="P1048" s="47">
        <f t="shared" si="560"/>
        <v>0</v>
      </c>
    </row>
    <row r="1049" spans="2:16" s="38" customFormat="1" ht="14.4" thickBot="1" x14ac:dyDescent="0.35">
      <c r="B1049" s="177" t="str">
        <f>IF(TRIM(G1049)&lt;&gt;"",COUNTA($G$66:G1049)&amp;"","")</f>
        <v/>
      </c>
      <c r="C1049" s="178"/>
      <c r="D1049" s="178"/>
      <c r="E1049" s="178"/>
      <c r="F1049" s="17" t="s">
        <v>8</v>
      </c>
      <c r="G1049" s="35"/>
      <c r="H1049" s="26"/>
      <c r="I1049" s="26"/>
      <c r="J1049" s="37"/>
      <c r="K1049" s="37"/>
      <c r="L1049" s="19"/>
      <c r="M1049" s="70"/>
      <c r="N1049" s="37"/>
      <c r="O1049" s="19"/>
      <c r="P1049" s="48">
        <f>SUM(P1043:P1048)</f>
        <v>0</v>
      </c>
    </row>
    <row r="1050" spans="2:16" s="38" customFormat="1" x14ac:dyDescent="0.3">
      <c r="B1050" s="177" t="str">
        <f>IF(TRIM(G1050)&lt;&gt;"",COUNTA($G$66:G1050)&amp;"","")</f>
        <v/>
      </c>
      <c r="C1050" s="178"/>
      <c r="D1050" s="178"/>
      <c r="E1050" s="178"/>
      <c r="F1050" s="120"/>
      <c r="G1050" s="126"/>
      <c r="H1050" s="127"/>
      <c r="I1050" s="127"/>
      <c r="J1050" s="128"/>
      <c r="K1050" s="128"/>
      <c r="L1050" s="179"/>
      <c r="M1050" s="180"/>
      <c r="N1050" s="128"/>
      <c r="O1050" s="179"/>
      <c r="P1050" s="181"/>
    </row>
    <row r="1051" spans="2:16" s="38" customFormat="1" x14ac:dyDescent="0.3">
      <c r="B1051" s="177" t="str">
        <f>IF(TRIM(G1051)&lt;&gt;"",COUNTA($G$66:G1051)&amp;"","")</f>
        <v/>
      </c>
      <c r="C1051" s="178"/>
      <c r="D1051" s="178"/>
      <c r="E1051" s="178"/>
      <c r="F1051" s="120"/>
      <c r="G1051" s="30"/>
      <c r="H1051" s="4"/>
      <c r="I1051" s="4"/>
      <c r="J1051" s="6"/>
      <c r="K1051" s="6"/>
      <c r="L1051" s="182"/>
      <c r="M1051" s="183"/>
      <c r="N1051" s="6"/>
      <c r="O1051" s="182"/>
      <c r="P1051" s="184"/>
    </row>
    <row r="1052" spans="2:16" s="38" customFormat="1" x14ac:dyDescent="0.3">
      <c r="B1052" s="92" t="str">
        <f>IF(TRIM(G1052)&lt;&gt;"",COUNTA($G$66:G1052)&amp;"","")</f>
        <v/>
      </c>
      <c r="C1052" s="91"/>
      <c r="D1052" s="93"/>
      <c r="E1052" s="98">
        <v>2800000</v>
      </c>
      <c r="F1052" s="3" t="s">
        <v>805</v>
      </c>
      <c r="G1052" s="91"/>
      <c r="H1052" s="91"/>
      <c r="I1052" s="91"/>
      <c r="J1052" s="91"/>
      <c r="K1052" s="91"/>
      <c r="L1052" s="91"/>
      <c r="M1052" s="231"/>
      <c r="N1052" s="91"/>
      <c r="O1052" s="91"/>
      <c r="P1052" s="232"/>
    </row>
    <row r="1053" spans="2:16" s="38" customFormat="1" x14ac:dyDescent="0.3">
      <c r="B1053" s="42" t="str">
        <f>IF(TRIM(G1053)&lt;&gt;"",COUNTA($G$66:G1053)&amp;"","")</f>
        <v>791</v>
      </c>
      <c r="C1053" s="176"/>
      <c r="D1053" s="176"/>
      <c r="E1053" s="176"/>
      <c r="F1053" s="44" t="s">
        <v>806</v>
      </c>
      <c r="G1053" s="111">
        <v>1</v>
      </c>
      <c r="H1053" s="111"/>
      <c r="I1053" s="111" t="s">
        <v>5</v>
      </c>
      <c r="J1053" s="104"/>
      <c r="K1053" s="102"/>
      <c r="L1053" s="102"/>
      <c r="M1053" s="103"/>
      <c r="N1053" s="105"/>
      <c r="O1053" s="102"/>
      <c r="P1053" s="47"/>
    </row>
    <row r="1054" spans="2:16" s="38" customFormat="1" ht="14.4" thickBot="1" x14ac:dyDescent="0.35">
      <c r="B1054" s="177" t="str">
        <f>IF(TRIM(G1054)&lt;&gt;"",COUNTA($G$66:G1054)&amp;"","")</f>
        <v/>
      </c>
      <c r="C1054" s="178"/>
      <c r="D1054" s="178"/>
      <c r="E1054" s="178"/>
      <c r="F1054" s="17" t="s">
        <v>8</v>
      </c>
      <c r="G1054" s="35"/>
      <c r="H1054" s="26"/>
      <c r="I1054" s="26"/>
      <c r="J1054" s="37"/>
      <c r="K1054" s="37"/>
      <c r="L1054" s="19"/>
      <c r="M1054" s="70"/>
      <c r="N1054" s="37"/>
      <c r="O1054" s="19"/>
      <c r="P1054" s="48">
        <f>SUM(P1053:P1053)</f>
        <v>0</v>
      </c>
    </row>
    <row r="1055" spans="2:16" s="38" customFormat="1" x14ac:dyDescent="0.3">
      <c r="B1055" s="177" t="str">
        <f>IF(TRIM(G1055)&lt;&gt;"",COUNTA($G$66:G1055)&amp;"","")</f>
        <v/>
      </c>
      <c r="C1055" s="178"/>
      <c r="D1055" s="178"/>
      <c r="E1055" s="178"/>
      <c r="F1055" s="120"/>
      <c r="G1055" s="126"/>
      <c r="H1055" s="127"/>
      <c r="I1055" s="127"/>
      <c r="J1055" s="128"/>
      <c r="K1055" s="128"/>
      <c r="L1055" s="179"/>
      <c r="M1055" s="180"/>
      <c r="N1055" s="128"/>
      <c r="O1055" s="179"/>
      <c r="P1055" s="181"/>
    </row>
    <row r="1056" spans="2:16" s="38" customFormat="1" x14ac:dyDescent="0.3">
      <c r="B1056" s="177" t="str">
        <f>IF(TRIM(G1056)&lt;&gt;"",COUNTA($G$66:G1056)&amp;"","")</f>
        <v/>
      </c>
      <c r="C1056" s="178"/>
      <c r="D1056" s="178"/>
      <c r="E1056" s="178"/>
      <c r="F1056" s="120"/>
      <c r="G1056" s="30"/>
      <c r="H1056" s="4"/>
      <c r="I1056" s="4"/>
      <c r="J1056" s="6"/>
      <c r="K1056" s="6"/>
      <c r="L1056" s="182"/>
      <c r="M1056" s="183"/>
      <c r="N1056" s="6"/>
      <c r="O1056" s="182"/>
      <c r="P1056" s="184"/>
    </row>
    <row r="1057" spans="1:25" customFormat="1" ht="14.25" customHeight="1" x14ac:dyDescent="0.3">
      <c r="A1057" s="189"/>
      <c r="B1057" s="92" t="str">
        <f>IF(TRIM(G1057)&lt;&gt;"",COUNTA($G$66:G1057)&amp;"","")</f>
        <v/>
      </c>
      <c r="C1057" s="91"/>
      <c r="D1057" s="93"/>
      <c r="E1057" s="89">
        <v>310000</v>
      </c>
      <c r="F1057" s="3" t="s">
        <v>807</v>
      </c>
      <c r="G1057" s="90"/>
      <c r="H1057" s="124"/>
      <c r="I1057" s="91"/>
      <c r="J1057" s="91"/>
      <c r="K1057" s="91"/>
      <c r="L1057" s="91"/>
      <c r="M1057" s="231"/>
      <c r="N1057" s="91"/>
      <c r="O1057" s="91"/>
      <c r="P1057" s="232"/>
      <c r="Q1057" s="189"/>
      <c r="R1057" s="189"/>
      <c r="S1057" s="189"/>
      <c r="T1057" s="189"/>
      <c r="U1057" s="189"/>
      <c r="V1057" s="189"/>
      <c r="W1057" s="189"/>
      <c r="X1057" s="189"/>
      <c r="Y1057" s="189"/>
    </row>
    <row r="1058" spans="1:25" s="38" customFormat="1" x14ac:dyDescent="0.3">
      <c r="B1058" s="39" t="str">
        <f>IF(TRIM(G1058)&lt;&gt;"",COUNTA($G$66:G1058)&amp;"","")</f>
        <v/>
      </c>
      <c r="C1058" s="281"/>
      <c r="D1058" s="281"/>
      <c r="E1058" s="281"/>
      <c r="F1058" s="190" t="s">
        <v>809</v>
      </c>
      <c r="G1058" s="165"/>
      <c r="H1058" s="166"/>
      <c r="I1058" s="166"/>
      <c r="J1058" s="168"/>
      <c r="K1058" s="168"/>
      <c r="L1058" s="6"/>
      <c r="M1058" s="69"/>
      <c r="N1058" s="6"/>
      <c r="O1058" s="6"/>
      <c r="P1058" s="233"/>
    </row>
    <row r="1059" spans="1:25" s="38" customFormat="1" x14ac:dyDescent="0.3">
      <c r="B1059" s="39" t="str">
        <f>IF(TRIM(G1059)&lt;&gt;"",COUNTA($G$66:G1059)&amp;"","")</f>
        <v>792</v>
      </c>
      <c r="C1059" s="282"/>
      <c r="D1059" s="282"/>
      <c r="E1059" s="282"/>
      <c r="F1059" s="157" t="s">
        <v>810</v>
      </c>
      <c r="G1059" s="165">
        <v>4100</v>
      </c>
      <c r="H1059" s="166"/>
      <c r="I1059" s="166" t="s">
        <v>808</v>
      </c>
      <c r="J1059" s="104"/>
      <c r="K1059" s="101">
        <v>53</v>
      </c>
      <c r="L1059" s="103">
        <f t="shared" ref="L1059:L1060" si="561">K1059*J1059</f>
        <v>0</v>
      </c>
      <c r="M1059" s="206"/>
      <c r="N1059" s="105"/>
      <c r="O1059" s="102">
        <f>(N1059+M1059+L1059)</f>
        <v>0</v>
      </c>
      <c r="P1059" s="47">
        <f t="shared" ref="P1059:P1060" si="562">O1059*G1059</f>
        <v>0</v>
      </c>
    </row>
    <row r="1060" spans="1:25" s="38" customFormat="1" x14ac:dyDescent="0.3">
      <c r="B1060" s="39" t="str">
        <f>IF(TRIM(G1060)&lt;&gt;"",COUNTA($G$66:G1060)&amp;"","")</f>
        <v>793</v>
      </c>
      <c r="C1060" s="282"/>
      <c r="D1060" s="282"/>
      <c r="E1060" s="282"/>
      <c r="F1060" s="157" t="s">
        <v>811</v>
      </c>
      <c r="G1060" s="165">
        <v>10630</v>
      </c>
      <c r="H1060" s="166"/>
      <c r="I1060" s="166" t="s">
        <v>808</v>
      </c>
      <c r="J1060" s="104"/>
      <c r="K1060" s="101">
        <v>53</v>
      </c>
      <c r="L1060" s="103">
        <f t="shared" si="561"/>
        <v>0</v>
      </c>
      <c r="M1060" s="206"/>
      <c r="N1060" s="105"/>
      <c r="O1060" s="102">
        <f>(N1060+M1060+L1060)</f>
        <v>0</v>
      </c>
      <c r="P1060" s="47">
        <f t="shared" si="562"/>
        <v>0</v>
      </c>
    </row>
    <row r="1061" spans="1:25" s="38" customFormat="1" x14ac:dyDescent="0.3">
      <c r="B1061" s="39" t="str">
        <f>IF(TRIM(G1061)&lt;&gt;"",COUNTA($G$66:G1061)&amp;"","")</f>
        <v>794</v>
      </c>
      <c r="C1061" s="282"/>
      <c r="D1061" s="282"/>
      <c r="E1061" s="282"/>
      <c r="F1061" s="157" t="s">
        <v>991</v>
      </c>
      <c r="G1061" s="165">
        <f>G1060-G1059</f>
        <v>6530</v>
      </c>
      <c r="H1061" s="166"/>
      <c r="I1061" s="166" t="s">
        <v>808</v>
      </c>
      <c r="J1061" s="104"/>
      <c r="K1061" s="101">
        <v>53</v>
      </c>
      <c r="L1061" s="103">
        <v>3.92</v>
      </c>
      <c r="M1061" s="206"/>
      <c r="N1061" s="105"/>
      <c r="O1061" s="102">
        <f>(N1061+M1061+L1061)</f>
        <v>3.92</v>
      </c>
      <c r="P1061" s="47"/>
    </row>
    <row r="1062" spans="1:25" s="38" customFormat="1" x14ac:dyDescent="0.3">
      <c r="B1062" s="39" t="str">
        <f>IF(TRIM(G1062)&lt;&gt;"",COUNTA($G$66:G1062)&amp;"","")</f>
        <v/>
      </c>
      <c r="C1062" s="283"/>
      <c r="D1062" s="283"/>
      <c r="E1062" s="283"/>
      <c r="F1062" s="190" t="s">
        <v>812</v>
      </c>
      <c r="G1062" s="165"/>
      <c r="H1062" s="166"/>
      <c r="I1062" s="166"/>
      <c r="J1062" s="168"/>
      <c r="K1062" s="168"/>
      <c r="L1062" s="6"/>
      <c r="M1062" s="69"/>
      <c r="N1062" s="6"/>
      <c r="O1062" s="6"/>
      <c r="P1062" s="233"/>
    </row>
    <row r="1063" spans="1:25" s="38" customFormat="1" x14ac:dyDescent="0.3">
      <c r="B1063" s="39" t="str">
        <f>IF(TRIM(G1063)&lt;&gt;"",COUNTA($G$66:G1063)&amp;"","")</f>
        <v>795</v>
      </c>
      <c r="C1063" s="283"/>
      <c r="D1063" s="283"/>
      <c r="E1063" s="283"/>
      <c r="F1063" s="44" t="s">
        <v>813</v>
      </c>
      <c r="G1063" s="111">
        <v>63</v>
      </c>
      <c r="H1063" s="111"/>
      <c r="I1063" s="111" t="s">
        <v>35</v>
      </c>
      <c r="J1063" s="104"/>
      <c r="K1063" s="101">
        <v>53</v>
      </c>
      <c r="L1063" s="103">
        <f t="shared" ref="L1063:L1064" si="563">K1063*J1063</f>
        <v>0</v>
      </c>
      <c r="M1063" s="206"/>
      <c r="N1063" s="105"/>
      <c r="O1063" s="102">
        <f t="shared" ref="O1063" si="564">(N1063+M1063+L1063)*1.4</f>
        <v>0</v>
      </c>
      <c r="P1063" s="47">
        <f t="shared" ref="P1063:P1064" si="565">O1063*G1063</f>
        <v>0</v>
      </c>
    </row>
    <row r="1064" spans="1:25" s="38" customFormat="1" x14ac:dyDescent="0.3">
      <c r="B1064" s="39" t="str">
        <f>IF(TRIM(G1064)&lt;&gt;"",COUNTA($G$66:G1064)&amp;"","")</f>
        <v>796</v>
      </c>
      <c r="C1064" s="283"/>
      <c r="D1064" s="283"/>
      <c r="E1064" s="283"/>
      <c r="F1064" s="88" t="s">
        <v>843</v>
      </c>
      <c r="G1064" s="30">
        <v>300</v>
      </c>
      <c r="H1064" s="4"/>
      <c r="I1064" s="4" t="s">
        <v>36</v>
      </c>
      <c r="J1064" s="104"/>
      <c r="K1064" s="101">
        <v>53</v>
      </c>
      <c r="L1064" s="103">
        <f t="shared" si="563"/>
        <v>0</v>
      </c>
      <c r="M1064" s="206"/>
      <c r="N1064" s="101"/>
      <c r="O1064" s="102">
        <f>(N1064+M1064+L1064)</f>
        <v>0</v>
      </c>
      <c r="P1064" s="47">
        <f t="shared" si="565"/>
        <v>0</v>
      </c>
    </row>
    <row r="1065" spans="1:25" s="38" customFormat="1" x14ac:dyDescent="0.3">
      <c r="B1065" s="92" t="str">
        <f>IF(TRIM(G1065)&lt;&gt;"",COUNTA($G$66:G1065)&amp;"","")</f>
        <v/>
      </c>
      <c r="C1065" s="91"/>
      <c r="D1065" s="91"/>
      <c r="E1065" s="89">
        <v>312500</v>
      </c>
      <c r="F1065" s="23" t="s">
        <v>814</v>
      </c>
      <c r="G1065" s="90"/>
      <c r="H1065" s="124"/>
      <c r="I1065" s="91"/>
      <c r="J1065" s="91"/>
      <c r="K1065" s="91"/>
      <c r="L1065" s="91"/>
      <c r="M1065" s="231"/>
      <c r="N1065" s="91"/>
      <c r="O1065" s="91"/>
      <c r="P1065" s="232"/>
    </row>
    <row r="1066" spans="1:25" s="38" customFormat="1" ht="15" customHeight="1" x14ac:dyDescent="0.3">
      <c r="B1066" s="39" t="str">
        <f>IF(TRIM(G1066)&lt;&gt;"",COUNTA($G$66:G1066)&amp;"","")</f>
        <v>797</v>
      </c>
      <c r="C1066" s="212"/>
      <c r="D1066" s="191"/>
      <c r="E1066" s="191"/>
      <c r="F1066" s="157" t="s">
        <v>814</v>
      </c>
      <c r="G1066" s="165">
        <v>1</v>
      </c>
      <c r="H1066" s="192"/>
      <c r="I1066" s="166" t="s">
        <v>5</v>
      </c>
      <c r="J1066" s="87"/>
      <c r="K1066" s="105"/>
      <c r="L1066" s="102"/>
      <c r="M1066" s="103"/>
      <c r="N1066" s="101"/>
      <c r="O1066" s="102"/>
      <c r="P1066" s="47"/>
    </row>
    <row r="1067" spans="1:25" s="38" customFormat="1" ht="14.4" thickBot="1" x14ac:dyDescent="0.35">
      <c r="B1067" s="39" t="str">
        <f>IF(TRIM(G1067)&lt;&gt;"",COUNTA($G$66:G1067)&amp;"","")</f>
        <v/>
      </c>
      <c r="C1067" s="111"/>
      <c r="D1067" s="111"/>
      <c r="E1067" s="3"/>
      <c r="F1067" s="17" t="s">
        <v>8</v>
      </c>
      <c r="G1067" s="32"/>
      <c r="H1067" s="193"/>
      <c r="I1067" s="18"/>
      <c r="J1067" s="19"/>
      <c r="K1067" s="19"/>
      <c r="L1067" s="19"/>
      <c r="M1067" s="66"/>
      <c r="N1067" s="19"/>
      <c r="O1067" s="19"/>
      <c r="P1067" s="48">
        <f>SUM(P1058:P1066)</f>
        <v>0</v>
      </c>
    </row>
    <row r="1068" spans="1:25" s="38" customFormat="1" x14ac:dyDescent="0.3">
      <c r="B1068" s="39" t="str">
        <f>IF(TRIM(G1068)&lt;&gt;"",COUNTA($G$66:G1068)&amp;"","")</f>
        <v/>
      </c>
      <c r="C1068" s="111"/>
      <c r="D1068" s="111"/>
      <c r="E1068" s="3"/>
      <c r="F1068" s="3"/>
      <c r="G1068" s="33"/>
      <c r="H1068" s="194"/>
      <c r="I1068" s="20"/>
      <c r="J1068" s="21"/>
      <c r="K1068" s="21"/>
      <c r="L1068" s="21"/>
      <c r="M1068" s="67"/>
      <c r="N1068" s="21"/>
      <c r="O1068" s="21"/>
      <c r="P1068" s="56"/>
    </row>
    <row r="1069" spans="1:25" s="38" customFormat="1" x14ac:dyDescent="0.3">
      <c r="B1069" s="39" t="str">
        <f>IF(TRIM(G1069)&lt;&gt;"",COUNTA($G$66:G1069)&amp;"","")</f>
        <v/>
      </c>
      <c r="C1069" s="111"/>
      <c r="D1069" s="111"/>
      <c r="E1069" s="3"/>
      <c r="F1069" s="3"/>
      <c r="G1069" s="34"/>
      <c r="H1069" s="195"/>
      <c r="I1069" s="3"/>
      <c r="J1069" s="22"/>
      <c r="K1069" s="22"/>
      <c r="L1069" s="22"/>
      <c r="M1069" s="68"/>
      <c r="N1069" s="22"/>
      <c r="O1069" s="22"/>
      <c r="P1069" s="57"/>
    </row>
    <row r="1070" spans="1:25" s="38" customFormat="1" x14ac:dyDescent="0.3">
      <c r="B1070" s="92" t="str">
        <f>IF(TRIM(G1070)&lt;&gt;"",COUNTA($G$66:G1070)&amp;"","")</f>
        <v/>
      </c>
      <c r="C1070" s="91"/>
      <c r="D1070" s="91"/>
      <c r="E1070" s="89">
        <v>320000</v>
      </c>
      <c r="F1070" s="3" t="s">
        <v>815</v>
      </c>
      <c r="G1070" s="90"/>
      <c r="H1070" s="124"/>
      <c r="I1070" s="91"/>
      <c r="J1070" s="91"/>
      <c r="K1070" s="91"/>
      <c r="L1070" s="91"/>
      <c r="M1070" s="231"/>
      <c r="N1070" s="91"/>
      <c r="O1070" s="91"/>
      <c r="P1070" s="232"/>
    </row>
    <row r="1071" spans="1:25" s="38" customFormat="1" x14ac:dyDescent="0.3">
      <c r="B1071" s="92" t="str">
        <f>IF(TRIM(G1071)&lt;&gt;"",COUNTA($G$66:G1071)&amp;"","")</f>
        <v/>
      </c>
      <c r="C1071" s="91"/>
      <c r="D1071" s="91"/>
      <c r="E1071" s="89">
        <v>32000010</v>
      </c>
      <c r="F1071" s="196" t="s">
        <v>816</v>
      </c>
      <c r="G1071" s="90"/>
      <c r="H1071" s="124"/>
      <c r="I1071" s="91"/>
      <c r="J1071" s="91"/>
      <c r="K1071" s="91"/>
      <c r="L1071" s="91"/>
      <c r="M1071" s="231"/>
      <c r="N1071" s="91"/>
      <c r="O1071" s="91"/>
      <c r="P1071" s="232"/>
    </row>
    <row r="1072" spans="1:25" s="38" customFormat="1" x14ac:dyDescent="0.3">
      <c r="B1072" s="39" t="str">
        <f>IF(TRIM(G1072)&lt;&gt;"",COUNTA($G$66:G1072)&amp;"","")</f>
        <v>798</v>
      </c>
      <c r="C1072" s="197"/>
      <c r="D1072" s="197"/>
      <c r="E1072" s="197"/>
      <c r="F1072" s="44" t="s">
        <v>817</v>
      </c>
      <c r="G1072" s="111">
        <v>2080</v>
      </c>
      <c r="H1072" s="111"/>
      <c r="I1072" s="111" t="s">
        <v>36</v>
      </c>
      <c r="J1072" s="215"/>
      <c r="K1072" s="101">
        <v>53</v>
      </c>
      <c r="L1072" s="103">
        <f t="shared" ref="L1072:L1074" si="566">K1072*J1072</f>
        <v>0</v>
      </c>
      <c r="M1072" s="103"/>
      <c r="N1072" s="41"/>
      <c r="O1072" s="103">
        <f t="shared" ref="O1072:O1074" si="567">N1072+M1072+L1072</f>
        <v>0</v>
      </c>
      <c r="P1072" s="47">
        <f t="shared" ref="P1072:P1074" si="568">O1072*G1072</f>
        <v>0</v>
      </c>
    </row>
    <row r="1073" spans="2:16" s="38" customFormat="1" x14ac:dyDescent="0.3">
      <c r="B1073" s="39" t="str">
        <f>IF(TRIM(G1073)&lt;&gt;"",COUNTA($G$66:G1073)&amp;"","")</f>
        <v>799</v>
      </c>
      <c r="C1073" s="198"/>
      <c r="D1073" s="198"/>
      <c r="E1073" s="198"/>
      <c r="F1073" s="44" t="s">
        <v>818</v>
      </c>
      <c r="G1073" s="111">
        <v>2415</v>
      </c>
      <c r="H1073" s="111"/>
      <c r="I1073" s="111" t="s">
        <v>36</v>
      </c>
      <c r="J1073" s="215"/>
      <c r="K1073" s="101">
        <v>53</v>
      </c>
      <c r="L1073" s="103">
        <f t="shared" si="566"/>
        <v>0</v>
      </c>
      <c r="M1073" s="103"/>
      <c r="N1073" s="41"/>
      <c r="O1073" s="103">
        <f t="shared" si="567"/>
        <v>0</v>
      </c>
      <c r="P1073" s="47">
        <f t="shared" si="568"/>
        <v>0</v>
      </c>
    </row>
    <row r="1074" spans="2:16" s="38" customFormat="1" x14ac:dyDescent="0.3">
      <c r="B1074" s="39" t="str">
        <f>IF(TRIM(G1074)&lt;&gt;"",COUNTA($G$66:G1074)&amp;"","")</f>
        <v>800</v>
      </c>
      <c r="C1074" s="198"/>
      <c r="D1074" s="198"/>
      <c r="E1074" s="198"/>
      <c r="F1074" s="44" t="s">
        <v>819</v>
      </c>
      <c r="G1074" s="111">
        <v>240</v>
      </c>
      <c r="H1074" s="111"/>
      <c r="I1074" s="111" t="s">
        <v>36</v>
      </c>
      <c r="J1074" s="215"/>
      <c r="K1074" s="101">
        <v>53</v>
      </c>
      <c r="L1074" s="103">
        <f t="shared" si="566"/>
        <v>0</v>
      </c>
      <c r="M1074" s="103"/>
      <c r="N1074" s="41"/>
      <c r="O1074" s="103">
        <f t="shared" si="567"/>
        <v>0</v>
      </c>
      <c r="P1074" s="47">
        <f t="shared" si="568"/>
        <v>0</v>
      </c>
    </row>
    <row r="1075" spans="2:16" s="38" customFormat="1" x14ac:dyDescent="0.3">
      <c r="B1075" s="39" t="str">
        <f>IF(TRIM(G1075)&lt;&gt;"",COUNTA($G$66:G1075)&amp;"","")</f>
        <v>801</v>
      </c>
      <c r="C1075" s="198"/>
      <c r="D1075" s="198"/>
      <c r="E1075" s="198"/>
      <c r="F1075" s="44" t="s">
        <v>820</v>
      </c>
      <c r="G1075" s="111">
        <v>70</v>
      </c>
      <c r="H1075" s="111"/>
      <c r="I1075" s="111" t="s">
        <v>36</v>
      </c>
      <c r="J1075" s="215"/>
      <c r="K1075" s="101">
        <v>53</v>
      </c>
      <c r="L1075" s="103">
        <f t="shared" ref="L1075" si="569">K1075*J1075</f>
        <v>0</v>
      </c>
      <c r="M1075" s="103"/>
      <c r="N1075" s="41"/>
      <c r="O1075" s="103">
        <f t="shared" ref="O1075" si="570">N1075+M1075+L1075</f>
        <v>0</v>
      </c>
      <c r="P1075" s="47">
        <f t="shared" ref="P1075" si="571">O1075*G1075</f>
        <v>0</v>
      </c>
    </row>
    <row r="1076" spans="2:16" s="38" customFormat="1" x14ac:dyDescent="0.3">
      <c r="B1076" s="39" t="str">
        <f>IF(TRIM(G1076)&lt;&gt;"",COUNTA($G$66:G1076)&amp;"","")</f>
        <v>802</v>
      </c>
      <c r="C1076" s="198"/>
      <c r="D1076" s="198"/>
      <c r="E1076" s="198"/>
      <c r="F1076" s="44" t="s">
        <v>821</v>
      </c>
      <c r="G1076" s="111">
        <v>45</v>
      </c>
      <c r="H1076" s="111"/>
      <c r="I1076" s="111" t="s">
        <v>36</v>
      </c>
      <c r="J1076" s="215"/>
      <c r="K1076" s="101">
        <v>53</v>
      </c>
      <c r="L1076" s="103">
        <f t="shared" ref="L1076:L1077" si="572">K1076*J1076</f>
        <v>0</v>
      </c>
      <c r="M1076" s="103"/>
      <c r="N1076" s="41"/>
      <c r="O1076" s="103">
        <f t="shared" ref="O1076:O1077" si="573">N1076+M1076+L1076</f>
        <v>0</v>
      </c>
      <c r="P1076" s="47">
        <f t="shared" ref="P1076:P1077" si="574">O1076*G1076</f>
        <v>0</v>
      </c>
    </row>
    <row r="1077" spans="2:16" s="38" customFormat="1" x14ac:dyDescent="0.3">
      <c r="B1077" s="39" t="str">
        <f>IF(TRIM(G1077)&lt;&gt;"",COUNTA($G$66:G1077)&amp;"","")</f>
        <v>803</v>
      </c>
      <c r="C1077" s="198"/>
      <c r="D1077" s="198"/>
      <c r="E1077" s="198"/>
      <c r="F1077" s="44" t="s">
        <v>822</v>
      </c>
      <c r="G1077" s="111">
        <v>60</v>
      </c>
      <c r="H1077" s="111"/>
      <c r="I1077" s="111" t="s">
        <v>36</v>
      </c>
      <c r="J1077" s="215"/>
      <c r="K1077" s="101">
        <v>53</v>
      </c>
      <c r="L1077" s="103">
        <f t="shared" si="572"/>
        <v>0</v>
      </c>
      <c r="M1077" s="103"/>
      <c r="N1077" s="41"/>
      <c r="O1077" s="103">
        <f t="shared" si="573"/>
        <v>0</v>
      </c>
      <c r="P1077" s="47">
        <f t="shared" si="574"/>
        <v>0</v>
      </c>
    </row>
    <row r="1078" spans="2:16" s="38" customFormat="1" x14ac:dyDescent="0.3">
      <c r="B1078" s="39" t="str">
        <f>IF(TRIM(G1078)&lt;&gt;"",COUNTA($G$66:G1078)&amp;"","")</f>
        <v>804</v>
      </c>
      <c r="C1078" s="198"/>
      <c r="D1078" s="198"/>
      <c r="E1078" s="198"/>
      <c r="F1078" s="44" t="s">
        <v>823</v>
      </c>
      <c r="G1078" s="111">
        <v>230</v>
      </c>
      <c r="H1078" s="111"/>
      <c r="I1078" s="111" t="s">
        <v>36</v>
      </c>
      <c r="J1078" s="215"/>
      <c r="K1078" s="101">
        <v>53</v>
      </c>
      <c r="L1078" s="103">
        <f t="shared" ref="L1078" si="575">K1078*J1078</f>
        <v>0</v>
      </c>
      <c r="M1078" s="103"/>
      <c r="N1078" s="41"/>
      <c r="O1078" s="103">
        <f t="shared" ref="O1078" si="576">N1078+M1078+L1078</f>
        <v>0</v>
      </c>
      <c r="P1078" s="47">
        <f t="shared" ref="P1078" si="577">O1078*G1078</f>
        <v>0</v>
      </c>
    </row>
    <row r="1079" spans="2:16" s="38" customFormat="1" x14ac:dyDescent="0.3">
      <c r="B1079" s="39" t="str">
        <f>IF(TRIM(G1079)&lt;&gt;"",COUNTA($G$66:G1079)&amp;"","")</f>
        <v>805</v>
      </c>
      <c r="C1079" s="198"/>
      <c r="D1079" s="198"/>
      <c r="E1079" s="198"/>
      <c r="F1079" s="44" t="s">
        <v>824</v>
      </c>
      <c r="G1079" s="111">
        <v>50</v>
      </c>
      <c r="H1079" s="111"/>
      <c r="I1079" s="111" t="s">
        <v>35</v>
      </c>
      <c r="J1079" s="104"/>
      <c r="K1079" s="101">
        <v>53</v>
      </c>
      <c r="L1079" s="102">
        <f t="shared" ref="L1079" si="578">J1079*K1079</f>
        <v>0</v>
      </c>
      <c r="M1079" s="103"/>
      <c r="N1079" s="105"/>
      <c r="O1079" s="102">
        <f t="shared" ref="O1079" si="579">L1079+M1079+N1079</f>
        <v>0</v>
      </c>
      <c r="P1079" s="47">
        <f t="shared" ref="P1079" si="580">G1079*O1079</f>
        <v>0</v>
      </c>
    </row>
    <row r="1080" spans="2:16" s="38" customFormat="1" x14ac:dyDescent="0.3">
      <c r="B1080" s="92" t="str">
        <f>IF(TRIM(G1080)&lt;&gt;"",COUNTA($G$66:G1080)&amp;"","")</f>
        <v/>
      </c>
      <c r="C1080" s="91"/>
      <c r="D1080" s="91"/>
      <c r="E1080" s="89">
        <v>32121600</v>
      </c>
      <c r="F1080" s="196" t="s">
        <v>825</v>
      </c>
      <c r="G1080" s="90"/>
      <c r="H1080" s="124"/>
      <c r="I1080" s="91"/>
      <c r="J1080" s="91"/>
      <c r="K1080" s="91"/>
      <c r="L1080" s="91"/>
      <c r="M1080" s="231"/>
      <c r="N1080" s="91"/>
      <c r="O1080" s="91"/>
      <c r="P1080" s="232"/>
    </row>
    <row r="1081" spans="2:16" s="38" customFormat="1" x14ac:dyDescent="0.3">
      <c r="B1081" s="39" t="str">
        <f>IF(TRIM(G1081)&lt;&gt;"",COUNTA($G$66:G1081)&amp;"","")</f>
        <v>806</v>
      </c>
      <c r="C1081" s="198"/>
      <c r="D1081" s="198"/>
      <c r="E1081" s="198"/>
      <c r="F1081" s="44" t="s">
        <v>826</v>
      </c>
      <c r="G1081" s="111">
        <v>650</v>
      </c>
      <c r="H1081" s="111"/>
      <c r="I1081" s="111" t="s">
        <v>827</v>
      </c>
      <c r="J1081" s="104"/>
      <c r="K1081" s="101">
        <v>53</v>
      </c>
      <c r="L1081" s="102">
        <f t="shared" ref="L1081:L1084" si="581">J1081*K1081</f>
        <v>0</v>
      </c>
      <c r="M1081" s="103"/>
      <c r="N1081" s="105"/>
      <c r="O1081" s="102">
        <f t="shared" ref="O1081:O1084" si="582">L1081+M1081+N1081</f>
        <v>0</v>
      </c>
      <c r="P1081" s="47">
        <f t="shared" ref="P1081:P1085" si="583">G1081*O1081</f>
        <v>0</v>
      </c>
    </row>
    <row r="1082" spans="2:16" s="38" customFormat="1" x14ac:dyDescent="0.3">
      <c r="B1082" s="39" t="str">
        <f>IF(TRIM(G1082)&lt;&gt;"",COUNTA($G$66:G1082)&amp;"","")</f>
        <v>807</v>
      </c>
      <c r="C1082" s="198"/>
      <c r="D1082" s="198"/>
      <c r="E1082" s="198"/>
      <c r="F1082" s="44" t="s">
        <v>828</v>
      </c>
      <c r="G1082" s="165">
        <v>1410</v>
      </c>
      <c r="H1082" s="192"/>
      <c r="I1082" s="111" t="s">
        <v>827</v>
      </c>
      <c r="J1082" s="104"/>
      <c r="K1082" s="101">
        <v>53</v>
      </c>
      <c r="L1082" s="102">
        <f t="shared" si="581"/>
        <v>0</v>
      </c>
      <c r="M1082" s="103"/>
      <c r="N1082" s="105"/>
      <c r="O1082" s="102">
        <f t="shared" si="582"/>
        <v>0</v>
      </c>
      <c r="P1082" s="47">
        <f t="shared" si="583"/>
        <v>0</v>
      </c>
    </row>
    <row r="1083" spans="2:16" s="38" customFormat="1" x14ac:dyDescent="0.3">
      <c r="B1083" s="39" t="str">
        <f>IF(TRIM(G1083)&lt;&gt;"",COUNTA($G$66:G1083)&amp;"","")</f>
        <v>808</v>
      </c>
      <c r="C1083" s="198"/>
      <c r="D1083" s="198"/>
      <c r="E1083" s="198"/>
      <c r="F1083" s="44" t="s">
        <v>829</v>
      </c>
      <c r="G1083" s="165">
        <v>6925</v>
      </c>
      <c r="H1083" s="192"/>
      <c r="I1083" s="111" t="s">
        <v>827</v>
      </c>
      <c r="J1083" s="104"/>
      <c r="K1083" s="101">
        <v>53</v>
      </c>
      <c r="L1083" s="102">
        <f t="shared" si="581"/>
        <v>0</v>
      </c>
      <c r="M1083" s="103"/>
      <c r="N1083" s="105"/>
      <c r="O1083" s="102">
        <f t="shared" si="582"/>
        <v>0</v>
      </c>
      <c r="P1083" s="47">
        <f t="shared" si="583"/>
        <v>0</v>
      </c>
    </row>
    <row r="1084" spans="2:16" s="38" customFormat="1" x14ac:dyDescent="0.3">
      <c r="B1084" s="39" t="str">
        <f>IF(TRIM(G1084)&lt;&gt;"",COUNTA($G$66:G1084)&amp;"","")</f>
        <v>809</v>
      </c>
      <c r="C1084" s="198"/>
      <c r="D1084" s="198"/>
      <c r="E1084" s="198"/>
      <c r="F1084" s="44" t="s">
        <v>830</v>
      </c>
      <c r="G1084" s="165">
        <v>290</v>
      </c>
      <c r="H1084" s="192"/>
      <c r="I1084" s="111" t="s">
        <v>827</v>
      </c>
      <c r="J1084" s="104"/>
      <c r="K1084" s="101">
        <v>53</v>
      </c>
      <c r="L1084" s="102">
        <f t="shared" si="581"/>
        <v>0</v>
      </c>
      <c r="M1084" s="103"/>
      <c r="N1084" s="105"/>
      <c r="O1084" s="102">
        <f t="shared" si="582"/>
        <v>0</v>
      </c>
      <c r="P1084" s="47">
        <f t="shared" si="583"/>
        <v>0</v>
      </c>
    </row>
    <row r="1085" spans="2:16" s="38" customFormat="1" x14ac:dyDescent="0.3">
      <c r="B1085" s="39" t="str">
        <f>IF(TRIM(G1085)&lt;&gt;"",COUNTA($G$66:G1085)&amp;"","")</f>
        <v>810</v>
      </c>
      <c r="C1085" s="198"/>
      <c r="D1085" s="198"/>
      <c r="E1085" s="198"/>
      <c r="F1085" s="157" t="s">
        <v>831</v>
      </c>
      <c r="G1085" s="165">
        <v>1075</v>
      </c>
      <c r="H1085" s="192"/>
      <c r="I1085" s="166" t="s">
        <v>808</v>
      </c>
      <c r="J1085" s="136"/>
      <c r="K1085" s="101">
        <v>53</v>
      </c>
      <c r="L1085" s="103">
        <f t="shared" ref="L1085" si="584">K1085*J1085</f>
        <v>0</v>
      </c>
      <c r="M1085" s="103"/>
      <c r="N1085" s="137"/>
      <c r="O1085" s="103">
        <f t="shared" ref="O1085" si="585">(N1085+M1085+L1085)</f>
        <v>0</v>
      </c>
      <c r="P1085" s="47">
        <f t="shared" si="583"/>
        <v>0</v>
      </c>
    </row>
    <row r="1086" spans="2:16" s="38" customFormat="1" x14ac:dyDescent="0.3">
      <c r="B1086" s="92" t="str">
        <f>IF(TRIM(G1086)&lt;&gt;"",COUNTA($G$66:G1086)&amp;"","")</f>
        <v/>
      </c>
      <c r="C1086" s="91"/>
      <c r="D1086" s="91"/>
      <c r="E1086" s="89">
        <v>32131300</v>
      </c>
      <c r="F1086" s="196" t="s">
        <v>832</v>
      </c>
      <c r="G1086" s="90"/>
      <c r="H1086" s="124"/>
      <c r="I1086" s="91"/>
      <c r="J1086" s="91"/>
      <c r="K1086" s="91"/>
      <c r="L1086" s="91"/>
      <c r="M1086" s="231"/>
      <c r="N1086" s="91"/>
      <c r="O1086" s="91"/>
      <c r="P1086" s="232"/>
    </row>
    <row r="1087" spans="2:16" s="38" customFormat="1" x14ac:dyDescent="0.3">
      <c r="B1087" s="39" t="str">
        <f>IF(TRIM(G1087)&lt;&gt;"",COUNTA($G$66:G1087)&amp;"","")</f>
        <v>811</v>
      </c>
      <c r="C1087" s="198"/>
      <c r="D1087" s="198"/>
      <c r="E1087" s="198"/>
      <c r="F1087" s="44" t="s">
        <v>834</v>
      </c>
      <c r="G1087" s="111">
        <v>2593</v>
      </c>
      <c r="H1087" s="111"/>
      <c r="I1087" s="111" t="s">
        <v>35</v>
      </c>
      <c r="J1087" s="136"/>
      <c r="K1087" s="101">
        <v>53</v>
      </c>
      <c r="L1087" s="102">
        <f t="shared" ref="L1087" si="586">K1087*J1087</f>
        <v>0</v>
      </c>
      <c r="M1087" s="103"/>
      <c r="N1087" s="137"/>
      <c r="O1087" s="102">
        <f t="shared" ref="O1087" si="587">N1087+M1087+L1087</f>
        <v>0</v>
      </c>
      <c r="P1087" s="47">
        <f t="shared" ref="P1087" si="588">O1087*G1087</f>
        <v>0</v>
      </c>
    </row>
    <row r="1088" spans="2:16" s="38" customFormat="1" x14ac:dyDescent="0.3">
      <c r="B1088" s="39" t="str">
        <f>IF(TRIM(G1088)&lt;&gt;"",COUNTA($G$66:G1088)&amp;"","")</f>
        <v>812</v>
      </c>
      <c r="C1088" s="198"/>
      <c r="D1088" s="198"/>
      <c r="E1088" s="198"/>
      <c r="F1088" s="44" t="s">
        <v>835</v>
      </c>
      <c r="G1088" s="111">
        <v>1196</v>
      </c>
      <c r="H1088" s="111"/>
      <c r="I1088" s="111" t="s">
        <v>35</v>
      </c>
      <c r="J1088" s="136"/>
      <c r="K1088" s="101">
        <v>53</v>
      </c>
      <c r="L1088" s="103">
        <f t="shared" ref="L1088:L1090" si="589">K1088*J1088</f>
        <v>0</v>
      </c>
      <c r="M1088" s="103"/>
      <c r="N1088" s="137"/>
      <c r="O1088" s="103">
        <f t="shared" ref="O1088:O1090" si="590">(N1088+M1088+L1088)</f>
        <v>0</v>
      </c>
      <c r="P1088" s="47">
        <f t="shared" ref="P1088:P1090" si="591">G1088*O1088</f>
        <v>0</v>
      </c>
    </row>
    <row r="1089" spans="2:16" s="38" customFormat="1" x14ac:dyDescent="0.3">
      <c r="B1089" s="39" t="str">
        <f>IF(TRIM(G1089)&lt;&gt;"",COUNTA($G$66:G1089)&amp;"","")</f>
        <v>813</v>
      </c>
      <c r="C1089" s="198"/>
      <c r="D1089" s="198"/>
      <c r="E1089" s="198"/>
      <c r="F1089" s="44" t="s">
        <v>836</v>
      </c>
      <c r="G1089" s="111">
        <v>4310</v>
      </c>
      <c r="H1089" s="111"/>
      <c r="I1089" s="111" t="s">
        <v>35</v>
      </c>
      <c r="J1089" s="136"/>
      <c r="K1089" s="101">
        <v>53</v>
      </c>
      <c r="L1089" s="103">
        <f t="shared" si="589"/>
        <v>0</v>
      </c>
      <c r="M1089" s="103"/>
      <c r="N1089" s="137"/>
      <c r="O1089" s="103">
        <f t="shared" si="590"/>
        <v>0</v>
      </c>
      <c r="P1089" s="47">
        <f t="shared" si="591"/>
        <v>0</v>
      </c>
    </row>
    <row r="1090" spans="2:16" s="38" customFormat="1" x14ac:dyDescent="0.3">
      <c r="B1090" s="39" t="str">
        <f>IF(TRIM(G1090)&lt;&gt;"",COUNTA($G$66:G1090)&amp;"","")</f>
        <v>814</v>
      </c>
      <c r="C1090" s="198"/>
      <c r="D1090" s="198"/>
      <c r="E1090" s="198"/>
      <c r="F1090" s="44" t="s">
        <v>837</v>
      </c>
      <c r="G1090" s="111">
        <v>1998</v>
      </c>
      <c r="H1090" s="111"/>
      <c r="I1090" s="111" t="s">
        <v>35</v>
      </c>
      <c r="J1090" s="136"/>
      <c r="K1090" s="101">
        <v>53</v>
      </c>
      <c r="L1090" s="103">
        <f t="shared" si="589"/>
        <v>0</v>
      </c>
      <c r="M1090" s="103"/>
      <c r="N1090" s="137"/>
      <c r="O1090" s="103">
        <f t="shared" si="590"/>
        <v>0</v>
      </c>
      <c r="P1090" s="47">
        <f t="shared" si="591"/>
        <v>0</v>
      </c>
    </row>
    <row r="1091" spans="2:16" s="38" customFormat="1" x14ac:dyDescent="0.3">
      <c r="B1091" s="92" t="str">
        <f>IF(TRIM(G1091)&lt;&gt;"",COUNTA($G$66:G1091)&amp;"","")</f>
        <v/>
      </c>
      <c r="C1091" s="91"/>
      <c r="D1091" s="91"/>
      <c r="E1091" s="89">
        <v>32140000</v>
      </c>
      <c r="F1091" s="196" t="s">
        <v>838</v>
      </c>
      <c r="G1091" s="90"/>
      <c r="H1091" s="124"/>
      <c r="I1091" s="91"/>
      <c r="J1091" s="91"/>
      <c r="K1091" s="91"/>
      <c r="L1091" s="91"/>
      <c r="M1091" s="231"/>
      <c r="N1091" s="91"/>
      <c r="O1091" s="91"/>
      <c r="P1091" s="232"/>
    </row>
    <row r="1092" spans="2:16" s="38" customFormat="1" x14ac:dyDescent="0.3">
      <c r="B1092" s="39" t="str">
        <f>IF(TRIM(G1092)&lt;&gt;"",COUNTA($G$66:G1092)&amp;"","")</f>
        <v>815</v>
      </c>
      <c r="C1092" s="198"/>
      <c r="D1092" s="198"/>
      <c r="E1092" s="198"/>
      <c r="F1092" s="44" t="s">
        <v>839</v>
      </c>
      <c r="G1092" s="111">
        <v>3135</v>
      </c>
      <c r="H1092" s="111"/>
      <c r="I1092" s="111" t="s">
        <v>35</v>
      </c>
      <c r="J1092" s="104"/>
      <c r="K1092" s="101">
        <v>53</v>
      </c>
      <c r="L1092" s="102">
        <f t="shared" ref="L1092" si="592">J1092*K1092</f>
        <v>0</v>
      </c>
      <c r="M1092" s="103"/>
      <c r="N1092" s="105"/>
      <c r="O1092" s="102">
        <f t="shared" ref="O1092" si="593">L1092+M1092+N1092</f>
        <v>0</v>
      </c>
      <c r="P1092" s="47">
        <f t="shared" ref="P1092" si="594">G1092*O1092</f>
        <v>0</v>
      </c>
    </row>
    <row r="1093" spans="2:16" s="38" customFormat="1" x14ac:dyDescent="0.3">
      <c r="B1093" s="92" t="str">
        <f>IF(TRIM(G1093)&lt;&gt;"",COUNTA($G$66:G1093)&amp;"","")</f>
        <v/>
      </c>
      <c r="C1093" s="91"/>
      <c r="D1093" s="91"/>
      <c r="E1093" s="89">
        <v>32162300</v>
      </c>
      <c r="F1093" s="196" t="s">
        <v>840</v>
      </c>
      <c r="G1093" s="90"/>
      <c r="H1093" s="124"/>
      <c r="I1093" s="91"/>
      <c r="J1093" s="91"/>
      <c r="K1093" s="91"/>
      <c r="L1093" s="91"/>
      <c r="M1093" s="231"/>
      <c r="N1093" s="91"/>
      <c r="O1093" s="91"/>
      <c r="P1093" s="232"/>
    </row>
    <row r="1094" spans="2:16" s="38" customFormat="1" x14ac:dyDescent="0.3">
      <c r="B1094" s="39" t="str">
        <f>IF(TRIM(G1094)&lt;&gt;"",COUNTA($G$66:G1094)&amp;"","")</f>
        <v>816</v>
      </c>
      <c r="C1094" s="198"/>
      <c r="D1094" s="198"/>
      <c r="E1094" s="198"/>
      <c r="F1094" s="44" t="s">
        <v>833</v>
      </c>
      <c r="G1094" s="111">
        <v>21135</v>
      </c>
      <c r="H1094" s="111"/>
      <c r="I1094" s="111" t="s">
        <v>35</v>
      </c>
      <c r="J1094" s="104"/>
      <c r="K1094" s="101">
        <v>53</v>
      </c>
      <c r="L1094" s="102">
        <f t="shared" ref="L1094" si="595">J1094*K1094</f>
        <v>0</v>
      </c>
      <c r="M1094" s="103"/>
      <c r="N1094" s="105"/>
      <c r="O1094" s="102">
        <f t="shared" ref="O1094" si="596">L1094+M1094+N1094</f>
        <v>0</v>
      </c>
      <c r="P1094" s="47">
        <f t="shared" ref="P1094" si="597">G1094*O1094</f>
        <v>0</v>
      </c>
    </row>
    <row r="1095" spans="2:16" s="38" customFormat="1" x14ac:dyDescent="0.3">
      <c r="B1095" s="92" t="str">
        <f>IF(TRIM(G1095)&lt;&gt;"",COUNTA($G$66:G1095)&amp;"","")</f>
        <v/>
      </c>
      <c r="C1095" s="91"/>
      <c r="D1095" s="91"/>
      <c r="E1095" s="89">
        <v>32172500</v>
      </c>
      <c r="F1095" s="196" t="s">
        <v>841</v>
      </c>
      <c r="G1095" s="90"/>
      <c r="H1095" s="124"/>
      <c r="I1095" s="91"/>
      <c r="J1095" s="91"/>
      <c r="K1095" s="91"/>
      <c r="L1095" s="91"/>
      <c r="M1095" s="231"/>
      <c r="N1095" s="91"/>
      <c r="O1095" s="91"/>
      <c r="P1095" s="232"/>
    </row>
    <row r="1096" spans="2:16" s="38" customFormat="1" x14ac:dyDescent="0.3">
      <c r="B1096" s="39" t="str">
        <f>IF(TRIM(G1096)&lt;&gt;"",COUNTA($G$66:G1096)&amp;"","")</f>
        <v>817</v>
      </c>
      <c r="C1096" s="198"/>
      <c r="D1096" s="198"/>
      <c r="E1096" s="198"/>
      <c r="F1096" s="157" t="s">
        <v>841</v>
      </c>
      <c r="G1096" s="165">
        <v>1</v>
      </c>
      <c r="H1096" s="192"/>
      <c r="I1096" s="166" t="s">
        <v>5</v>
      </c>
      <c r="J1096" s="234"/>
      <c r="K1096" s="152"/>
      <c r="L1096" s="102"/>
      <c r="M1096" s="103"/>
      <c r="N1096" s="235"/>
      <c r="O1096" s="102"/>
      <c r="P1096" s="47"/>
    </row>
    <row r="1097" spans="2:16" s="38" customFormat="1" x14ac:dyDescent="0.3">
      <c r="B1097" s="92" t="str">
        <f>IF(TRIM(G1097)&lt;&gt;"",COUNTA($G$66:G1097)&amp;"","")</f>
        <v/>
      </c>
      <c r="C1097" s="91"/>
      <c r="D1097" s="91"/>
      <c r="E1097" s="89">
        <v>32320000</v>
      </c>
      <c r="F1097" s="196" t="s">
        <v>842</v>
      </c>
      <c r="G1097" s="90"/>
      <c r="H1097" s="124"/>
      <c r="I1097" s="91"/>
      <c r="J1097" s="91"/>
      <c r="K1097" s="91"/>
      <c r="L1097" s="91"/>
      <c r="M1097" s="231"/>
      <c r="N1097" s="91"/>
      <c r="O1097" s="91"/>
      <c r="P1097" s="232"/>
    </row>
    <row r="1098" spans="2:16" s="38" customFormat="1" x14ac:dyDescent="0.3">
      <c r="B1098" s="145" t="str">
        <f>IF(TRIM(G1098)&lt;&gt;"",COUNTA($G$66:G1098)&amp;"","")</f>
        <v>818</v>
      </c>
      <c r="C1098" s="111"/>
      <c r="D1098" s="111"/>
      <c r="E1098" s="111"/>
      <c r="F1098" s="88" t="s">
        <v>981</v>
      </c>
      <c r="G1098" s="30">
        <v>540</v>
      </c>
      <c r="H1098" s="4"/>
      <c r="I1098" s="4" t="s">
        <v>45</v>
      </c>
      <c r="J1098" s="104"/>
      <c r="K1098" s="101">
        <v>53</v>
      </c>
      <c r="L1098" s="102">
        <f>K1098*J1098</f>
        <v>0</v>
      </c>
      <c r="M1098" s="103"/>
      <c r="N1098" s="101"/>
      <c r="O1098" s="102">
        <f>(N1098+M1098+L1098)</f>
        <v>0</v>
      </c>
      <c r="P1098" s="47"/>
    </row>
    <row r="1099" spans="2:16" s="38" customFormat="1" x14ac:dyDescent="0.3">
      <c r="B1099" s="92" t="str">
        <f>IF(TRIM(G1099)&lt;&gt;"",COUNTA($G$66:G1099)&amp;"","")</f>
        <v/>
      </c>
      <c r="C1099" s="91"/>
      <c r="D1099" s="91"/>
      <c r="E1099" s="89">
        <v>32172300</v>
      </c>
      <c r="F1099" s="196" t="s">
        <v>844</v>
      </c>
      <c r="G1099" s="90"/>
      <c r="H1099" s="124"/>
      <c r="I1099" s="91"/>
      <c r="J1099" s="91"/>
      <c r="K1099" s="91"/>
      <c r="L1099" s="91"/>
      <c r="M1099" s="231"/>
      <c r="N1099" s="91"/>
      <c r="O1099" s="91"/>
      <c r="P1099" s="232"/>
    </row>
    <row r="1100" spans="2:16" s="38" customFormat="1" x14ac:dyDescent="0.3">
      <c r="B1100" s="39" t="str">
        <f>IF(TRIM(G1100)&lt;&gt;"",COUNTA($G$66:G1100)&amp;"","")</f>
        <v>819</v>
      </c>
      <c r="C1100" s="198"/>
      <c r="D1100" s="198"/>
      <c r="E1100" s="198"/>
      <c r="F1100" s="157" t="s">
        <v>845</v>
      </c>
      <c r="G1100" s="165">
        <v>2</v>
      </c>
      <c r="H1100" s="192"/>
      <c r="I1100" s="166" t="s">
        <v>34</v>
      </c>
      <c r="J1100" s="136"/>
      <c r="K1100" s="101">
        <v>53</v>
      </c>
      <c r="L1100" s="102">
        <f t="shared" ref="L1100:L1101" si="598">J1100*K1100</f>
        <v>0</v>
      </c>
      <c r="M1100" s="103"/>
      <c r="N1100" s="137"/>
      <c r="O1100" s="102">
        <f t="shared" ref="O1100:O1101" si="599">L1100+M1100+N1100</f>
        <v>0</v>
      </c>
      <c r="P1100" s="47"/>
    </row>
    <row r="1101" spans="2:16" s="38" customFormat="1" x14ac:dyDescent="0.3">
      <c r="B1101" s="39" t="str">
        <f>IF(TRIM(G1101)&lt;&gt;"",COUNTA($G$66:G1101)&amp;"","")</f>
        <v>820</v>
      </c>
      <c r="C1101" s="198"/>
      <c r="D1101" s="198"/>
      <c r="E1101" s="198"/>
      <c r="F1101" s="157" t="s">
        <v>846</v>
      </c>
      <c r="G1101" s="165">
        <v>1250</v>
      </c>
      <c r="H1101" s="192"/>
      <c r="I1101" s="166" t="s">
        <v>36</v>
      </c>
      <c r="J1101" s="136"/>
      <c r="K1101" s="101">
        <v>53</v>
      </c>
      <c r="L1101" s="102">
        <f t="shared" si="598"/>
        <v>0</v>
      </c>
      <c r="M1101" s="103"/>
      <c r="N1101" s="137"/>
      <c r="O1101" s="102">
        <f t="shared" si="599"/>
        <v>0</v>
      </c>
      <c r="P1101" s="47"/>
    </row>
    <row r="1102" spans="2:16" s="38" customFormat="1" x14ac:dyDescent="0.3">
      <c r="B1102" s="39" t="str">
        <f>IF(TRIM(G1102)&lt;&gt;"",COUNTA($G$66:G1102)&amp;"","")</f>
        <v>821</v>
      </c>
      <c r="C1102" s="198"/>
      <c r="D1102" s="198"/>
      <c r="E1102" s="198"/>
      <c r="F1102" s="157" t="s">
        <v>847</v>
      </c>
      <c r="G1102" s="165">
        <v>1</v>
      </c>
      <c r="H1102" s="192"/>
      <c r="I1102" s="166" t="s">
        <v>5</v>
      </c>
      <c r="J1102" s="234"/>
      <c r="K1102" s="152"/>
      <c r="L1102" s="102"/>
      <c r="M1102" s="103"/>
      <c r="N1102" s="235"/>
      <c r="O1102" s="102"/>
      <c r="P1102" s="47"/>
    </row>
    <row r="1103" spans="2:16" s="38" customFormat="1" x14ac:dyDescent="0.3">
      <c r="B1103" s="92" t="str">
        <f>IF(TRIM(G1103)&lt;&gt;"",COUNTA($G$66:G1103)&amp;"","")</f>
        <v/>
      </c>
      <c r="C1103" s="198"/>
      <c r="D1103" s="198"/>
      <c r="E1103" s="198"/>
      <c r="F1103" s="196" t="s">
        <v>848</v>
      </c>
      <c r="G1103" s="165"/>
      <c r="H1103" s="192"/>
      <c r="I1103" s="166"/>
      <c r="J1103" s="234"/>
      <c r="K1103" s="152"/>
      <c r="L1103" s="102"/>
      <c r="M1103" s="103"/>
      <c r="N1103" s="235"/>
      <c r="O1103" s="102"/>
      <c r="P1103" s="47"/>
    </row>
    <row r="1104" spans="2:16" s="38" customFormat="1" ht="55.2" x14ac:dyDescent="0.3">
      <c r="B1104" s="39" t="str">
        <f>IF(TRIM(G1104)&lt;&gt;"",COUNTA($G$66:G1104)&amp;"","")</f>
        <v>822</v>
      </c>
      <c r="C1104" s="198"/>
      <c r="D1104" s="198"/>
      <c r="E1104" s="198"/>
      <c r="F1104" s="157" t="s">
        <v>849</v>
      </c>
      <c r="G1104" s="165">
        <v>24</v>
      </c>
      <c r="H1104" s="192"/>
      <c r="I1104" s="166" t="s">
        <v>34</v>
      </c>
      <c r="J1104" s="104"/>
      <c r="K1104" s="105">
        <v>87.5</v>
      </c>
      <c r="L1104" s="103">
        <f t="shared" ref="L1104" si="600">K1104*J1104</f>
        <v>0</v>
      </c>
      <c r="M1104" s="103"/>
      <c r="N1104" s="105"/>
      <c r="O1104" s="102">
        <f>(N1104+M1104+L1104)</f>
        <v>0</v>
      </c>
      <c r="P1104" s="47">
        <f t="shared" ref="P1104" si="601">O1104*G1104</f>
        <v>0</v>
      </c>
    </row>
    <row r="1105" spans="2:16" s="38" customFormat="1" ht="55.2" x14ac:dyDescent="0.3">
      <c r="B1105" s="39" t="str">
        <f>IF(TRIM(G1105)&lt;&gt;"",COUNTA($G$66:G1105)&amp;"","")</f>
        <v>823</v>
      </c>
      <c r="C1105" s="198"/>
      <c r="D1105" s="198"/>
      <c r="E1105" s="198"/>
      <c r="F1105" s="157" t="s">
        <v>850</v>
      </c>
      <c r="G1105" s="165">
        <v>10</v>
      </c>
      <c r="H1105" s="192"/>
      <c r="I1105" s="166" t="s">
        <v>34</v>
      </c>
      <c r="J1105" s="104"/>
      <c r="K1105" s="105">
        <v>87.5</v>
      </c>
      <c r="L1105" s="103">
        <f t="shared" ref="L1105:L1115" si="602">K1105*J1105</f>
        <v>0</v>
      </c>
      <c r="M1105" s="103"/>
      <c r="N1105" s="105"/>
      <c r="O1105" s="102">
        <f t="shared" ref="O1105:O1111" si="603">(N1105+M1105+L1105)</f>
        <v>0</v>
      </c>
      <c r="P1105" s="47">
        <f t="shared" ref="P1105:P1111" si="604">O1105*G1105</f>
        <v>0</v>
      </c>
    </row>
    <row r="1106" spans="2:16" s="38" customFormat="1" x14ac:dyDescent="0.3">
      <c r="B1106" s="39" t="str">
        <f>IF(TRIM(G1106)&lt;&gt;"",COUNTA($G$66:G1106)&amp;"","")</f>
        <v>824</v>
      </c>
      <c r="C1106" s="198"/>
      <c r="D1106" s="198"/>
      <c r="E1106" s="198"/>
      <c r="F1106" s="157" t="s">
        <v>851</v>
      </c>
      <c r="G1106" s="165">
        <v>2</v>
      </c>
      <c r="H1106" s="192"/>
      <c r="I1106" s="166" t="s">
        <v>34</v>
      </c>
      <c r="J1106" s="104"/>
      <c r="K1106" s="105">
        <v>87.5</v>
      </c>
      <c r="L1106" s="103">
        <f t="shared" si="602"/>
        <v>0</v>
      </c>
      <c r="M1106" s="103"/>
      <c r="N1106" s="105"/>
      <c r="O1106" s="102">
        <f t="shared" si="603"/>
        <v>0</v>
      </c>
      <c r="P1106" s="47">
        <f t="shared" si="604"/>
        <v>0</v>
      </c>
    </row>
    <row r="1107" spans="2:16" s="38" customFormat="1" x14ac:dyDescent="0.3">
      <c r="B1107" s="39" t="str">
        <f>IF(TRIM(G1107)&lt;&gt;"",COUNTA($G$66:G1107)&amp;"","")</f>
        <v>825</v>
      </c>
      <c r="C1107" s="198"/>
      <c r="D1107" s="198"/>
      <c r="E1107" s="198"/>
      <c r="F1107" s="157" t="s">
        <v>852</v>
      </c>
      <c r="G1107" s="165">
        <v>42</v>
      </c>
      <c r="H1107" s="192"/>
      <c r="I1107" s="166" t="s">
        <v>34</v>
      </c>
      <c r="J1107" s="104"/>
      <c r="K1107" s="105">
        <v>87.5</v>
      </c>
      <c r="L1107" s="103">
        <f t="shared" si="602"/>
        <v>0</v>
      </c>
      <c r="M1107" s="103"/>
      <c r="N1107" s="105"/>
      <c r="O1107" s="102">
        <f t="shared" si="603"/>
        <v>0</v>
      </c>
      <c r="P1107" s="47">
        <f t="shared" si="604"/>
        <v>0</v>
      </c>
    </row>
    <row r="1108" spans="2:16" s="38" customFormat="1" ht="27.6" x14ac:dyDescent="0.3">
      <c r="B1108" s="39" t="str">
        <f>IF(TRIM(G1108)&lt;&gt;"",COUNTA($G$66:G1108)&amp;"","")</f>
        <v>826</v>
      </c>
      <c r="C1108" s="198"/>
      <c r="D1108" s="198"/>
      <c r="E1108" s="198"/>
      <c r="F1108" s="157" t="s">
        <v>853</v>
      </c>
      <c r="G1108" s="165">
        <v>1</v>
      </c>
      <c r="H1108" s="192"/>
      <c r="I1108" s="166" t="s">
        <v>34</v>
      </c>
      <c r="J1108" s="104"/>
      <c r="K1108" s="105">
        <v>87.5</v>
      </c>
      <c r="L1108" s="103">
        <f t="shared" si="602"/>
        <v>0</v>
      </c>
      <c r="M1108" s="103"/>
      <c r="N1108" s="105"/>
      <c r="O1108" s="102">
        <f t="shared" si="603"/>
        <v>0</v>
      </c>
      <c r="P1108" s="47">
        <f t="shared" si="604"/>
        <v>0</v>
      </c>
    </row>
    <row r="1109" spans="2:16" s="38" customFormat="1" x14ac:dyDescent="0.3">
      <c r="B1109" s="39" t="str">
        <f>IF(TRIM(G1109)&lt;&gt;"",COUNTA($G$66:G1109)&amp;"","")</f>
        <v>827</v>
      </c>
      <c r="C1109" s="198"/>
      <c r="D1109" s="198"/>
      <c r="E1109" s="198"/>
      <c r="F1109" s="157" t="s">
        <v>854</v>
      </c>
      <c r="G1109" s="165">
        <v>1</v>
      </c>
      <c r="H1109" s="192"/>
      <c r="I1109" s="166" t="s">
        <v>34</v>
      </c>
      <c r="J1109" s="104"/>
      <c r="K1109" s="105">
        <v>87.5</v>
      </c>
      <c r="L1109" s="103">
        <f t="shared" si="602"/>
        <v>0</v>
      </c>
      <c r="M1109" s="103"/>
      <c r="N1109" s="105"/>
      <c r="O1109" s="102">
        <f t="shared" si="603"/>
        <v>0</v>
      </c>
      <c r="P1109" s="47">
        <f t="shared" si="604"/>
        <v>0</v>
      </c>
    </row>
    <row r="1110" spans="2:16" s="38" customFormat="1" ht="27.6" x14ac:dyDescent="0.3">
      <c r="B1110" s="39" t="str">
        <f>IF(TRIM(G1110)&lt;&gt;"",COUNTA($G$66:G1110)&amp;"","")</f>
        <v>828</v>
      </c>
      <c r="C1110" s="198"/>
      <c r="D1110" s="198"/>
      <c r="E1110" s="198"/>
      <c r="F1110" s="157" t="s">
        <v>855</v>
      </c>
      <c r="G1110" s="165">
        <v>10</v>
      </c>
      <c r="H1110" s="192"/>
      <c r="I1110" s="166" t="s">
        <v>34</v>
      </c>
      <c r="J1110" s="104"/>
      <c r="K1110" s="105">
        <v>87.5</v>
      </c>
      <c r="L1110" s="103">
        <f t="shared" si="602"/>
        <v>0</v>
      </c>
      <c r="M1110" s="103"/>
      <c r="N1110" s="105"/>
      <c r="O1110" s="102">
        <f t="shared" si="603"/>
        <v>0</v>
      </c>
      <c r="P1110" s="47">
        <f t="shared" si="604"/>
        <v>0</v>
      </c>
    </row>
    <row r="1111" spans="2:16" s="38" customFormat="1" ht="27.6" x14ac:dyDescent="0.3">
      <c r="B1111" s="39" t="str">
        <f>IF(TRIM(G1111)&lt;&gt;"",COUNTA($G$66:G1111)&amp;"","")</f>
        <v>829</v>
      </c>
      <c r="C1111" s="198"/>
      <c r="D1111" s="198"/>
      <c r="E1111" s="198"/>
      <c r="F1111" s="157" t="s">
        <v>856</v>
      </c>
      <c r="G1111" s="165">
        <v>1</v>
      </c>
      <c r="H1111" s="192"/>
      <c r="I1111" s="166" t="s">
        <v>34</v>
      </c>
      <c r="J1111" s="104"/>
      <c r="K1111" s="105">
        <v>87.5</v>
      </c>
      <c r="L1111" s="103">
        <f t="shared" si="602"/>
        <v>0</v>
      </c>
      <c r="M1111" s="103"/>
      <c r="N1111" s="105"/>
      <c r="O1111" s="102">
        <f t="shared" si="603"/>
        <v>0</v>
      </c>
      <c r="P1111" s="47">
        <f t="shared" si="604"/>
        <v>0</v>
      </c>
    </row>
    <row r="1112" spans="2:16" s="38" customFormat="1" x14ac:dyDescent="0.3">
      <c r="B1112" s="39" t="str">
        <f>IF(TRIM(G1112)&lt;&gt;"",COUNTA($G$66:G1112)&amp;"","")</f>
        <v>830</v>
      </c>
      <c r="C1112" s="198"/>
      <c r="D1112" s="198"/>
      <c r="E1112" s="198"/>
      <c r="F1112" s="44" t="s">
        <v>857</v>
      </c>
      <c r="G1112" s="111">
        <v>2278</v>
      </c>
      <c r="H1112" s="111"/>
      <c r="I1112" s="111" t="s">
        <v>36</v>
      </c>
      <c r="J1112" s="136"/>
      <c r="K1112" s="137">
        <v>87.5</v>
      </c>
      <c r="L1112" s="103">
        <f t="shared" si="602"/>
        <v>0</v>
      </c>
      <c r="M1112" s="103"/>
      <c r="N1112" s="105"/>
      <c r="O1112" s="102">
        <f t="shared" ref="O1112:O1115" si="605">(N1112+M1112+L1112)</f>
        <v>0</v>
      </c>
      <c r="P1112" s="47">
        <f t="shared" ref="P1112:P1115" si="606">O1112*G1112</f>
        <v>0</v>
      </c>
    </row>
    <row r="1113" spans="2:16" s="38" customFormat="1" x14ac:dyDescent="0.3">
      <c r="B1113" s="39" t="str">
        <f>IF(TRIM(G1113)&lt;&gt;"",COUNTA($G$66:G1113)&amp;"","")</f>
        <v>831</v>
      </c>
      <c r="C1113" s="198"/>
      <c r="D1113" s="198"/>
      <c r="E1113" s="198"/>
      <c r="F1113" s="44" t="s">
        <v>858</v>
      </c>
      <c r="G1113" s="111">
        <v>1814</v>
      </c>
      <c r="H1113" s="111"/>
      <c r="I1113" s="111" t="s">
        <v>36</v>
      </c>
      <c r="J1113" s="136"/>
      <c r="K1113" s="137">
        <v>87.5</v>
      </c>
      <c r="L1113" s="103">
        <f t="shared" si="602"/>
        <v>0</v>
      </c>
      <c r="M1113" s="103"/>
      <c r="N1113" s="105"/>
      <c r="O1113" s="102">
        <f t="shared" si="605"/>
        <v>0</v>
      </c>
      <c r="P1113" s="47">
        <f t="shared" si="606"/>
        <v>0</v>
      </c>
    </row>
    <row r="1114" spans="2:16" s="38" customFormat="1" x14ac:dyDescent="0.3">
      <c r="B1114" s="39" t="str">
        <f>IF(TRIM(G1114)&lt;&gt;"",COUNTA($G$66:G1114)&amp;"","")</f>
        <v>832</v>
      </c>
      <c r="C1114" s="198"/>
      <c r="D1114" s="198"/>
      <c r="E1114" s="198"/>
      <c r="F1114" s="44" t="s">
        <v>859</v>
      </c>
      <c r="G1114" s="111">
        <v>375</v>
      </c>
      <c r="H1114" s="111"/>
      <c r="I1114" s="111" t="s">
        <v>36</v>
      </c>
      <c r="J1114" s="136"/>
      <c r="K1114" s="137">
        <v>87.5</v>
      </c>
      <c r="L1114" s="103">
        <f t="shared" si="602"/>
        <v>0</v>
      </c>
      <c r="M1114" s="103"/>
      <c r="N1114" s="105"/>
      <c r="O1114" s="102">
        <f t="shared" si="605"/>
        <v>0</v>
      </c>
      <c r="P1114" s="47">
        <f t="shared" si="606"/>
        <v>0</v>
      </c>
    </row>
    <row r="1115" spans="2:16" s="38" customFormat="1" x14ac:dyDescent="0.3">
      <c r="B1115" s="39" t="str">
        <f>IF(TRIM(G1115)&lt;&gt;"",COUNTA($G$66:G1115)&amp;"","")</f>
        <v>833</v>
      </c>
      <c r="C1115" s="198"/>
      <c r="D1115" s="198"/>
      <c r="E1115" s="198"/>
      <c r="F1115" s="44" t="s">
        <v>860</v>
      </c>
      <c r="G1115" s="111">
        <v>3717</v>
      </c>
      <c r="H1115" s="111"/>
      <c r="I1115" s="111" t="s">
        <v>36</v>
      </c>
      <c r="J1115" s="136"/>
      <c r="K1115" s="137">
        <v>87.5</v>
      </c>
      <c r="L1115" s="103">
        <f t="shared" si="602"/>
        <v>0</v>
      </c>
      <c r="M1115" s="103"/>
      <c r="N1115" s="105"/>
      <c r="O1115" s="102">
        <f t="shared" si="605"/>
        <v>0</v>
      </c>
      <c r="P1115" s="47">
        <f t="shared" si="606"/>
        <v>0</v>
      </c>
    </row>
    <row r="1116" spans="2:16" s="38" customFormat="1" x14ac:dyDescent="0.3">
      <c r="B1116" s="92" t="str">
        <f>IF(TRIM(G1116)&lt;&gt;"",COUNTA($G$66:G1116)&amp;"","")</f>
        <v/>
      </c>
      <c r="C1116" s="91"/>
      <c r="D1116" s="91"/>
      <c r="E1116" s="89">
        <v>3293000</v>
      </c>
      <c r="F1116" s="196" t="s">
        <v>861</v>
      </c>
      <c r="G1116" s="90"/>
      <c r="H1116" s="124"/>
      <c r="I1116" s="91"/>
      <c r="J1116" s="91"/>
      <c r="K1116" s="91"/>
      <c r="L1116" s="91"/>
      <c r="M1116" s="231"/>
      <c r="N1116" s="91"/>
      <c r="O1116" s="91"/>
      <c r="P1116" s="232"/>
    </row>
    <row r="1117" spans="2:16" s="38" customFormat="1" x14ac:dyDescent="0.3">
      <c r="B1117" s="39" t="str">
        <f>IF(TRIM(G1117)&lt;&gt;"",COUNTA($G$66:G1117)&amp;"","")</f>
        <v>834</v>
      </c>
      <c r="C1117" s="248"/>
      <c r="D1117" s="248"/>
      <c r="E1117" s="248"/>
      <c r="F1117" s="44" t="s">
        <v>862</v>
      </c>
      <c r="G1117" s="111">
        <v>14</v>
      </c>
      <c r="H1117" s="111"/>
      <c r="I1117" s="111" t="s">
        <v>34</v>
      </c>
      <c r="J1117" s="104"/>
      <c r="K1117" s="101">
        <v>53</v>
      </c>
      <c r="L1117" s="102">
        <f t="shared" ref="L1117:L1131" si="607">J1117*K1117</f>
        <v>0</v>
      </c>
      <c r="M1117" s="103"/>
      <c r="N1117" s="105"/>
      <c r="O1117" s="102">
        <f t="shared" ref="O1117:O1131" si="608">L1117+M1117+N1117</f>
        <v>0</v>
      </c>
      <c r="P1117" s="47">
        <f t="shared" ref="P1117:P1131" si="609">G1117*O1117</f>
        <v>0</v>
      </c>
    </row>
    <row r="1118" spans="2:16" s="38" customFormat="1" x14ac:dyDescent="0.3">
      <c r="B1118" s="39" t="str">
        <f>IF(TRIM(G1118)&lt;&gt;"",COUNTA($G$66:G1118)&amp;"","")</f>
        <v>835</v>
      </c>
      <c r="C1118" s="249"/>
      <c r="D1118" s="249"/>
      <c r="E1118" s="249"/>
      <c r="F1118" s="44" t="s">
        <v>863</v>
      </c>
      <c r="G1118" s="111">
        <v>22</v>
      </c>
      <c r="H1118" s="111"/>
      <c r="I1118" s="111" t="s">
        <v>34</v>
      </c>
      <c r="J1118" s="104"/>
      <c r="K1118" s="101">
        <v>53</v>
      </c>
      <c r="L1118" s="102">
        <f t="shared" si="607"/>
        <v>0</v>
      </c>
      <c r="M1118" s="103"/>
      <c r="N1118" s="105"/>
      <c r="O1118" s="102">
        <f t="shared" si="608"/>
        <v>0</v>
      </c>
      <c r="P1118" s="47">
        <f t="shared" si="609"/>
        <v>0</v>
      </c>
    </row>
    <row r="1119" spans="2:16" s="38" customFormat="1" ht="27.6" x14ac:dyDescent="0.3">
      <c r="B1119" s="39" t="str">
        <f>IF(TRIM(G1119)&lt;&gt;"",COUNTA($G$66:G1119)&amp;"","")</f>
        <v>836</v>
      </c>
      <c r="C1119" s="249"/>
      <c r="D1119" s="249"/>
      <c r="E1119" s="249"/>
      <c r="F1119" s="44" t="s">
        <v>864</v>
      </c>
      <c r="G1119" s="111">
        <v>6</v>
      </c>
      <c r="H1119" s="111"/>
      <c r="I1119" s="111" t="s">
        <v>34</v>
      </c>
      <c r="J1119" s="104"/>
      <c r="K1119" s="101">
        <v>53</v>
      </c>
      <c r="L1119" s="102">
        <f t="shared" si="607"/>
        <v>0</v>
      </c>
      <c r="M1119" s="103"/>
      <c r="N1119" s="105"/>
      <c r="O1119" s="102">
        <f t="shared" si="608"/>
        <v>0</v>
      </c>
      <c r="P1119" s="47">
        <f t="shared" si="609"/>
        <v>0</v>
      </c>
    </row>
    <row r="1120" spans="2:16" s="38" customFormat="1" ht="27.6" x14ac:dyDescent="0.3">
      <c r="B1120" s="39" t="str">
        <f>IF(TRIM(G1120)&lt;&gt;"",COUNTA($G$66:G1120)&amp;"","")</f>
        <v>837</v>
      </c>
      <c r="C1120" s="249"/>
      <c r="D1120" s="249"/>
      <c r="E1120" s="249"/>
      <c r="F1120" s="44" t="s">
        <v>865</v>
      </c>
      <c r="G1120" s="111">
        <v>22</v>
      </c>
      <c r="H1120" s="111"/>
      <c r="I1120" s="111" t="s">
        <v>34</v>
      </c>
      <c r="J1120" s="104"/>
      <c r="K1120" s="101">
        <v>53</v>
      </c>
      <c r="L1120" s="102">
        <f t="shared" si="607"/>
        <v>0</v>
      </c>
      <c r="M1120" s="103"/>
      <c r="N1120" s="105"/>
      <c r="O1120" s="102">
        <f t="shared" si="608"/>
        <v>0</v>
      </c>
      <c r="P1120" s="47">
        <f t="shared" si="609"/>
        <v>0</v>
      </c>
    </row>
    <row r="1121" spans="2:16" s="38" customFormat="1" x14ac:dyDescent="0.3">
      <c r="B1121" s="39" t="str">
        <f>IF(TRIM(G1121)&lt;&gt;"",COUNTA($G$66:G1121)&amp;"","")</f>
        <v>838</v>
      </c>
      <c r="C1121" s="249"/>
      <c r="D1121" s="249"/>
      <c r="E1121" s="249"/>
      <c r="F1121" s="44" t="s">
        <v>866</v>
      </c>
      <c r="G1121" s="111">
        <v>13</v>
      </c>
      <c r="H1121" s="111"/>
      <c r="I1121" s="111" t="s">
        <v>34</v>
      </c>
      <c r="J1121" s="104"/>
      <c r="K1121" s="101">
        <v>53</v>
      </c>
      <c r="L1121" s="102">
        <f t="shared" si="607"/>
        <v>0</v>
      </c>
      <c r="M1121" s="103"/>
      <c r="N1121" s="105"/>
      <c r="O1121" s="102">
        <f t="shared" si="608"/>
        <v>0</v>
      </c>
      <c r="P1121" s="47">
        <f t="shared" si="609"/>
        <v>0</v>
      </c>
    </row>
    <row r="1122" spans="2:16" s="38" customFormat="1" ht="27.6" x14ac:dyDescent="0.3">
      <c r="B1122" s="39" t="str">
        <f>IF(TRIM(G1122)&lt;&gt;"",COUNTA($G$66:G1122)&amp;"","")</f>
        <v>839</v>
      </c>
      <c r="C1122" s="249"/>
      <c r="D1122" s="249"/>
      <c r="E1122" s="249"/>
      <c r="F1122" s="44" t="s">
        <v>867</v>
      </c>
      <c r="G1122" s="111">
        <v>3</v>
      </c>
      <c r="H1122" s="111"/>
      <c r="I1122" s="111" t="s">
        <v>34</v>
      </c>
      <c r="J1122" s="104"/>
      <c r="K1122" s="101">
        <v>53</v>
      </c>
      <c r="L1122" s="102">
        <f t="shared" si="607"/>
        <v>0</v>
      </c>
      <c r="M1122" s="103"/>
      <c r="N1122" s="105"/>
      <c r="O1122" s="102">
        <f t="shared" si="608"/>
        <v>0</v>
      </c>
      <c r="P1122" s="47">
        <f t="shared" si="609"/>
        <v>0</v>
      </c>
    </row>
    <row r="1123" spans="2:16" s="38" customFormat="1" x14ac:dyDescent="0.3">
      <c r="B1123" s="39" t="str">
        <f>IF(TRIM(G1123)&lt;&gt;"",COUNTA($G$66:G1123)&amp;"","")</f>
        <v>840</v>
      </c>
      <c r="C1123" s="249"/>
      <c r="D1123" s="249"/>
      <c r="E1123" s="249"/>
      <c r="F1123" s="44" t="s">
        <v>868</v>
      </c>
      <c r="G1123" s="111">
        <v>12</v>
      </c>
      <c r="H1123" s="111"/>
      <c r="I1123" s="111" t="s">
        <v>34</v>
      </c>
      <c r="J1123" s="104"/>
      <c r="K1123" s="101">
        <v>53</v>
      </c>
      <c r="L1123" s="102">
        <f t="shared" si="607"/>
        <v>0</v>
      </c>
      <c r="M1123" s="103"/>
      <c r="N1123" s="105"/>
      <c r="O1123" s="102">
        <f t="shared" si="608"/>
        <v>0</v>
      </c>
      <c r="P1123" s="47">
        <f t="shared" si="609"/>
        <v>0</v>
      </c>
    </row>
    <row r="1124" spans="2:16" s="38" customFormat="1" x14ac:dyDescent="0.3">
      <c r="B1124" s="39" t="str">
        <f>IF(TRIM(G1124)&lt;&gt;"",COUNTA($G$66:G1124)&amp;"","")</f>
        <v>841</v>
      </c>
      <c r="C1124" s="249"/>
      <c r="D1124" s="249"/>
      <c r="E1124" s="249"/>
      <c r="F1124" s="44" t="s">
        <v>869</v>
      </c>
      <c r="G1124" s="111">
        <v>3</v>
      </c>
      <c r="H1124" s="111"/>
      <c r="I1124" s="111" t="s">
        <v>34</v>
      </c>
      <c r="J1124" s="104"/>
      <c r="K1124" s="101">
        <v>53</v>
      </c>
      <c r="L1124" s="102">
        <f t="shared" si="607"/>
        <v>0</v>
      </c>
      <c r="M1124" s="103"/>
      <c r="N1124" s="105"/>
      <c r="O1124" s="102">
        <f t="shared" si="608"/>
        <v>0</v>
      </c>
      <c r="P1124" s="47">
        <f t="shared" si="609"/>
        <v>0</v>
      </c>
    </row>
    <row r="1125" spans="2:16" s="38" customFormat="1" x14ac:dyDescent="0.3">
      <c r="B1125" s="39" t="str">
        <f>IF(TRIM(G1125)&lt;&gt;"",COUNTA($G$66:G1125)&amp;"","")</f>
        <v>842</v>
      </c>
      <c r="C1125" s="249"/>
      <c r="D1125" s="249"/>
      <c r="E1125" s="249"/>
      <c r="F1125" s="44" t="s">
        <v>870</v>
      </c>
      <c r="G1125" s="111">
        <v>17</v>
      </c>
      <c r="H1125" s="111"/>
      <c r="I1125" s="111" t="s">
        <v>34</v>
      </c>
      <c r="J1125" s="104"/>
      <c r="K1125" s="101">
        <v>53</v>
      </c>
      <c r="L1125" s="102">
        <f t="shared" si="607"/>
        <v>0</v>
      </c>
      <c r="M1125" s="103"/>
      <c r="N1125" s="105"/>
      <c r="O1125" s="102">
        <f t="shared" si="608"/>
        <v>0</v>
      </c>
      <c r="P1125" s="47">
        <f t="shared" si="609"/>
        <v>0</v>
      </c>
    </row>
    <row r="1126" spans="2:16" s="38" customFormat="1" x14ac:dyDescent="0.3">
      <c r="B1126" s="39" t="str">
        <f>IF(TRIM(G1126)&lt;&gt;"",COUNTA($G$66:G1126)&amp;"","")</f>
        <v>843</v>
      </c>
      <c r="C1126" s="249"/>
      <c r="D1126" s="249"/>
      <c r="E1126" s="249"/>
      <c r="F1126" s="44" t="s">
        <v>871</v>
      </c>
      <c r="G1126" s="111">
        <v>8</v>
      </c>
      <c r="H1126" s="111"/>
      <c r="I1126" s="111" t="s">
        <v>34</v>
      </c>
      <c r="J1126" s="104"/>
      <c r="K1126" s="101">
        <v>53</v>
      </c>
      <c r="L1126" s="102">
        <f t="shared" si="607"/>
        <v>0</v>
      </c>
      <c r="M1126" s="103"/>
      <c r="N1126" s="105"/>
      <c r="O1126" s="102">
        <f t="shared" si="608"/>
        <v>0</v>
      </c>
      <c r="P1126" s="47">
        <f t="shared" si="609"/>
        <v>0</v>
      </c>
    </row>
    <row r="1127" spans="2:16" s="38" customFormat="1" x14ac:dyDescent="0.3">
      <c r="B1127" s="39" t="str">
        <f>IF(TRIM(G1127)&lt;&gt;"",COUNTA($G$66:G1127)&amp;"","")</f>
        <v>844</v>
      </c>
      <c r="C1127" s="249"/>
      <c r="D1127" s="249"/>
      <c r="E1127" s="249"/>
      <c r="F1127" s="44" t="s">
        <v>872</v>
      </c>
      <c r="G1127" s="111">
        <v>19</v>
      </c>
      <c r="H1127" s="111"/>
      <c r="I1127" s="111" t="s">
        <v>34</v>
      </c>
      <c r="J1127" s="104"/>
      <c r="K1127" s="101">
        <v>53</v>
      </c>
      <c r="L1127" s="102">
        <f t="shared" si="607"/>
        <v>0</v>
      </c>
      <c r="M1127" s="103"/>
      <c r="N1127" s="105"/>
      <c r="O1127" s="102">
        <f t="shared" si="608"/>
        <v>0</v>
      </c>
      <c r="P1127" s="47">
        <f t="shared" si="609"/>
        <v>0</v>
      </c>
    </row>
    <row r="1128" spans="2:16" s="38" customFormat="1" x14ac:dyDescent="0.3">
      <c r="B1128" s="39" t="str">
        <f>IF(TRIM(G1128)&lt;&gt;"",COUNTA($G$66:G1128)&amp;"","")</f>
        <v>845</v>
      </c>
      <c r="C1128" s="249"/>
      <c r="D1128" s="249"/>
      <c r="E1128" s="249"/>
      <c r="F1128" s="44" t="s">
        <v>873</v>
      </c>
      <c r="G1128" s="111">
        <v>2</v>
      </c>
      <c r="H1128" s="111"/>
      <c r="I1128" s="111" t="s">
        <v>34</v>
      </c>
      <c r="J1128" s="104"/>
      <c r="K1128" s="101">
        <v>53</v>
      </c>
      <c r="L1128" s="102">
        <f t="shared" si="607"/>
        <v>0</v>
      </c>
      <c r="M1128" s="103"/>
      <c r="N1128" s="105"/>
      <c r="O1128" s="102">
        <f t="shared" si="608"/>
        <v>0</v>
      </c>
      <c r="P1128" s="47">
        <f t="shared" si="609"/>
        <v>0</v>
      </c>
    </row>
    <row r="1129" spans="2:16" s="38" customFormat="1" x14ac:dyDescent="0.3">
      <c r="B1129" s="39" t="str">
        <f>IF(TRIM(G1129)&lt;&gt;"",COUNTA($G$66:G1129)&amp;"","")</f>
        <v>846</v>
      </c>
      <c r="C1129" s="249"/>
      <c r="D1129" s="249"/>
      <c r="E1129" s="249"/>
      <c r="F1129" s="44" t="s">
        <v>874</v>
      </c>
      <c r="G1129" s="111">
        <v>16</v>
      </c>
      <c r="H1129" s="111"/>
      <c r="I1129" s="111" t="s">
        <v>34</v>
      </c>
      <c r="J1129" s="104"/>
      <c r="K1129" s="101">
        <v>53</v>
      </c>
      <c r="L1129" s="102">
        <f t="shared" si="607"/>
        <v>0</v>
      </c>
      <c r="M1129" s="103"/>
      <c r="N1129" s="105"/>
      <c r="O1129" s="102">
        <f t="shared" si="608"/>
        <v>0</v>
      </c>
      <c r="P1129" s="47">
        <f t="shared" si="609"/>
        <v>0</v>
      </c>
    </row>
    <row r="1130" spans="2:16" s="38" customFormat="1" ht="27.6" x14ac:dyDescent="0.3">
      <c r="B1130" s="39" t="str">
        <f>IF(TRIM(G1130)&lt;&gt;"",COUNTA($G$66:G1130)&amp;"","")</f>
        <v>847</v>
      </c>
      <c r="C1130" s="249"/>
      <c r="D1130" s="249"/>
      <c r="E1130" s="249"/>
      <c r="F1130" s="44" t="s">
        <v>875</v>
      </c>
      <c r="G1130" s="111">
        <v>24</v>
      </c>
      <c r="H1130" s="111"/>
      <c r="I1130" s="111" t="s">
        <v>34</v>
      </c>
      <c r="J1130" s="104"/>
      <c r="K1130" s="101">
        <v>53</v>
      </c>
      <c r="L1130" s="102">
        <f t="shared" si="607"/>
        <v>0</v>
      </c>
      <c r="M1130" s="103"/>
      <c r="N1130" s="105"/>
      <c r="O1130" s="102">
        <f t="shared" si="608"/>
        <v>0</v>
      </c>
      <c r="P1130" s="47">
        <f t="shared" si="609"/>
        <v>0</v>
      </c>
    </row>
    <row r="1131" spans="2:16" s="38" customFormat="1" x14ac:dyDescent="0.3">
      <c r="B1131" s="39" t="str">
        <f>IF(TRIM(G1131)&lt;&gt;"",COUNTA($G$66:G1131)&amp;"","")</f>
        <v>848</v>
      </c>
      <c r="C1131" s="249"/>
      <c r="D1131" s="249"/>
      <c r="E1131" s="249"/>
      <c r="F1131" s="44" t="s">
        <v>876</v>
      </c>
      <c r="G1131" s="111">
        <v>21</v>
      </c>
      <c r="H1131" s="111"/>
      <c r="I1131" s="111" t="s">
        <v>34</v>
      </c>
      <c r="J1131" s="104"/>
      <c r="K1131" s="101">
        <v>53</v>
      </c>
      <c r="L1131" s="102">
        <f t="shared" si="607"/>
        <v>0</v>
      </c>
      <c r="M1131" s="103"/>
      <c r="N1131" s="105"/>
      <c r="O1131" s="102">
        <f t="shared" si="608"/>
        <v>0</v>
      </c>
      <c r="P1131" s="47">
        <f t="shared" si="609"/>
        <v>0</v>
      </c>
    </row>
    <row r="1132" spans="2:16" s="38" customFormat="1" x14ac:dyDescent="0.3">
      <c r="B1132" s="39" t="str">
        <f>IF(TRIM(G1132)&lt;&gt;"",COUNTA($G$66:G1132)&amp;"","")</f>
        <v>849</v>
      </c>
      <c r="C1132" s="249"/>
      <c r="D1132" s="249"/>
      <c r="E1132" s="249"/>
      <c r="F1132" s="44" t="s">
        <v>877</v>
      </c>
      <c r="G1132" s="111">
        <v>44</v>
      </c>
      <c r="H1132" s="111"/>
      <c r="I1132" s="111" t="s">
        <v>34</v>
      </c>
      <c r="J1132" s="104"/>
      <c r="K1132" s="101">
        <v>53</v>
      </c>
      <c r="L1132" s="102">
        <f>J1132*K1132</f>
        <v>0</v>
      </c>
      <c r="M1132" s="103"/>
      <c r="N1132" s="105"/>
      <c r="O1132" s="102">
        <f>L1132+M1132+N1132</f>
        <v>0</v>
      </c>
      <c r="P1132" s="47">
        <f>G1132*O1132</f>
        <v>0</v>
      </c>
    </row>
    <row r="1133" spans="2:16" s="38" customFormat="1" x14ac:dyDescent="0.3">
      <c r="B1133" s="39" t="str">
        <f>IF(TRIM(G1133)&lt;&gt;"",COUNTA($G$66:G1133)&amp;"","")</f>
        <v>850</v>
      </c>
      <c r="C1133" s="249"/>
      <c r="D1133" s="249"/>
      <c r="E1133" s="249"/>
      <c r="F1133" s="44" t="s">
        <v>878</v>
      </c>
      <c r="G1133" s="111">
        <v>29</v>
      </c>
      <c r="H1133" s="111"/>
      <c r="I1133" s="111" t="s">
        <v>34</v>
      </c>
      <c r="J1133" s="104"/>
      <c r="K1133" s="101">
        <v>53</v>
      </c>
      <c r="L1133" s="102">
        <f t="shared" ref="L1133:L1187" si="610">J1133*K1133</f>
        <v>0</v>
      </c>
      <c r="M1133" s="103"/>
      <c r="N1133" s="105"/>
      <c r="O1133" s="102">
        <f t="shared" ref="O1133:O1187" si="611">L1133+M1133+N1133</f>
        <v>0</v>
      </c>
      <c r="P1133" s="47">
        <f t="shared" ref="P1133:P1187" si="612">G1133*O1133</f>
        <v>0</v>
      </c>
    </row>
    <row r="1134" spans="2:16" s="38" customFormat="1" x14ac:dyDescent="0.3">
      <c r="B1134" s="39" t="str">
        <f>IF(TRIM(G1134)&lt;&gt;"",COUNTA($G$66:G1134)&amp;"","")</f>
        <v>851</v>
      </c>
      <c r="C1134" s="249"/>
      <c r="D1134" s="249"/>
      <c r="E1134" s="249"/>
      <c r="F1134" s="44" t="s">
        <v>879</v>
      </c>
      <c r="G1134" s="111">
        <v>113</v>
      </c>
      <c r="H1134" s="111"/>
      <c r="I1134" s="111" t="s">
        <v>34</v>
      </c>
      <c r="J1134" s="104"/>
      <c r="K1134" s="101">
        <v>53</v>
      </c>
      <c r="L1134" s="102">
        <f t="shared" si="610"/>
        <v>0</v>
      </c>
      <c r="M1134" s="103"/>
      <c r="N1134" s="105"/>
      <c r="O1134" s="102">
        <f t="shared" si="611"/>
        <v>0</v>
      </c>
      <c r="P1134" s="47">
        <f t="shared" si="612"/>
        <v>0</v>
      </c>
    </row>
    <row r="1135" spans="2:16" s="38" customFormat="1" x14ac:dyDescent="0.3">
      <c r="B1135" s="39" t="str">
        <f>IF(TRIM(G1135)&lt;&gt;"",COUNTA($G$66:G1135)&amp;"","")</f>
        <v>852</v>
      </c>
      <c r="C1135" s="249"/>
      <c r="D1135" s="249"/>
      <c r="E1135" s="249"/>
      <c r="F1135" s="44" t="s">
        <v>880</v>
      </c>
      <c r="G1135" s="111">
        <v>29</v>
      </c>
      <c r="H1135" s="111"/>
      <c r="I1135" s="111" t="s">
        <v>34</v>
      </c>
      <c r="J1135" s="104"/>
      <c r="K1135" s="101">
        <v>53</v>
      </c>
      <c r="L1135" s="102">
        <f t="shared" si="610"/>
        <v>0</v>
      </c>
      <c r="M1135" s="103"/>
      <c r="N1135" s="105"/>
      <c r="O1135" s="102">
        <f t="shared" si="611"/>
        <v>0</v>
      </c>
      <c r="P1135" s="47">
        <f t="shared" si="612"/>
        <v>0</v>
      </c>
    </row>
    <row r="1136" spans="2:16" s="38" customFormat="1" x14ac:dyDescent="0.3">
      <c r="B1136" s="39" t="str">
        <f>IF(TRIM(G1136)&lt;&gt;"",COUNTA($G$66:G1136)&amp;"","")</f>
        <v>853</v>
      </c>
      <c r="C1136" s="249"/>
      <c r="D1136" s="249"/>
      <c r="E1136" s="249"/>
      <c r="F1136" s="44" t="s">
        <v>881</v>
      </c>
      <c r="G1136" s="111">
        <v>24</v>
      </c>
      <c r="H1136" s="111"/>
      <c r="I1136" s="111" t="s">
        <v>34</v>
      </c>
      <c r="J1136" s="104"/>
      <c r="K1136" s="101">
        <v>53</v>
      </c>
      <c r="L1136" s="102">
        <f t="shared" si="610"/>
        <v>0</v>
      </c>
      <c r="M1136" s="103"/>
      <c r="N1136" s="105"/>
      <c r="O1136" s="102">
        <f t="shared" si="611"/>
        <v>0</v>
      </c>
      <c r="P1136" s="47">
        <f t="shared" si="612"/>
        <v>0</v>
      </c>
    </row>
    <row r="1137" spans="2:16" s="38" customFormat="1" x14ac:dyDescent="0.3">
      <c r="B1137" s="39" t="str">
        <f>IF(TRIM(G1137)&lt;&gt;"",COUNTA($G$66:G1137)&amp;"","")</f>
        <v>854</v>
      </c>
      <c r="C1137" s="249"/>
      <c r="D1137" s="249"/>
      <c r="E1137" s="249"/>
      <c r="F1137" s="44" t="s">
        <v>882</v>
      </c>
      <c r="G1137" s="111">
        <v>17</v>
      </c>
      <c r="H1137" s="111"/>
      <c r="I1137" s="111" t="s">
        <v>34</v>
      </c>
      <c r="J1137" s="104"/>
      <c r="K1137" s="101">
        <v>53</v>
      </c>
      <c r="L1137" s="102">
        <f t="shared" si="610"/>
        <v>0</v>
      </c>
      <c r="M1137" s="103"/>
      <c r="N1137" s="105"/>
      <c r="O1137" s="102">
        <f t="shared" si="611"/>
        <v>0</v>
      </c>
      <c r="P1137" s="47">
        <f t="shared" si="612"/>
        <v>0</v>
      </c>
    </row>
    <row r="1138" spans="2:16" s="38" customFormat="1" x14ac:dyDescent="0.3">
      <c r="B1138" s="39" t="str">
        <f>IF(TRIM(G1138)&lt;&gt;"",COUNTA($G$66:G1138)&amp;"","")</f>
        <v>855</v>
      </c>
      <c r="C1138" s="249"/>
      <c r="D1138" s="249"/>
      <c r="E1138" s="249"/>
      <c r="F1138" s="44" t="s">
        <v>883</v>
      </c>
      <c r="G1138" s="111">
        <v>10</v>
      </c>
      <c r="H1138" s="111"/>
      <c r="I1138" s="111" t="s">
        <v>34</v>
      </c>
      <c r="J1138" s="104"/>
      <c r="K1138" s="101">
        <v>53</v>
      </c>
      <c r="L1138" s="102">
        <f t="shared" si="610"/>
        <v>0</v>
      </c>
      <c r="M1138" s="103"/>
      <c r="N1138" s="105"/>
      <c r="O1138" s="102">
        <f t="shared" si="611"/>
        <v>0</v>
      </c>
      <c r="P1138" s="47">
        <f t="shared" si="612"/>
        <v>0</v>
      </c>
    </row>
    <row r="1139" spans="2:16" s="38" customFormat="1" x14ac:dyDescent="0.3">
      <c r="B1139" s="39" t="str">
        <f>IF(TRIM(G1139)&lt;&gt;"",COUNTA($G$66:G1139)&amp;"","")</f>
        <v>856</v>
      </c>
      <c r="C1139" s="249"/>
      <c r="D1139" s="249"/>
      <c r="E1139" s="249"/>
      <c r="F1139" s="44" t="s">
        <v>884</v>
      </c>
      <c r="G1139" s="111">
        <v>3</v>
      </c>
      <c r="H1139" s="111"/>
      <c r="I1139" s="111" t="s">
        <v>34</v>
      </c>
      <c r="J1139" s="104"/>
      <c r="K1139" s="101">
        <v>53</v>
      </c>
      <c r="L1139" s="102">
        <f t="shared" si="610"/>
        <v>0</v>
      </c>
      <c r="M1139" s="103"/>
      <c r="N1139" s="105"/>
      <c r="O1139" s="102">
        <f t="shared" si="611"/>
        <v>0</v>
      </c>
      <c r="P1139" s="47">
        <f t="shared" si="612"/>
        <v>0</v>
      </c>
    </row>
    <row r="1140" spans="2:16" s="38" customFormat="1" x14ac:dyDescent="0.3">
      <c r="B1140" s="39" t="str">
        <f>IF(TRIM(G1140)&lt;&gt;"",COUNTA($G$66:G1140)&amp;"","")</f>
        <v>857</v>
      </c>
      <c r="C1140" s="249"/>
      <c r="D1140" s="249"/>
      <c r="E1140" s="249"/>
      <c r="F1140" s="44" t="s">
        <v>885</v>
      </c>
      <c r="G1140" s="111">
        <v>58</v>
      </c>
      <c r="H1140" s="111"/>
      <c r="I1140" s="111" t="s">
        <v>34</v>
      </c>
      <c r="J1140" s="104"/>
      <c r="K1140" s="101">
        <v>53</v>
      </c>
      <c r="L1140" s="102">
        <f t="shared" si="610"/>
        <v>0</v>
      </c>
      <c r="M1140" s="103"/>
      <c r="N1140" s="105"/>
      <c r="O1140" s="102">
        <f t="shared" si="611"/>
        <v>0</v>
      </c>
      <c r="P1140" s="47">
        <f t="shared" si="612"/>
        <v>0</v>
      </c>
    </row>
    <row r="1141" spans="2:16" s="38" customFormat="1" x14ac:dyDescent="0.3">
      <c r="B1141" s="39" t="str">
        <f>IF(TRIM(G1141)&lt;&gt;"",COUNTA($G$66:G1141)&amp;"","")</f>
        <v>858</v>
      </c>
      <c r="C1141" s="249"/>
      <c r="D1141" s="249"/>
      <c r="E1141" s="249"/>
      <c r="F1141" s="44" t="s">
        <v>886</v>
      </c>
      <c r="G1141" s="111">
        <v>112</v>
      </c>
      <c r="H1141" s="111"/>
      <c r="I1141" s="111" t="s">
        <v>34</v>
      </c>
      <c r="J1141" s="104"/>
      <c r="K1141" s="101">
        <v>53</v>
      </c>
      <c r="L1141" s="102">
        <f t="shared" si="610"/>
        <v>0</v>
      </c>
      <c r="M1141" s="103"/>
      <c r="N1141" s="105"/>
      <c r="O1141" s="102">
        <f t="shared" si="611"/>
        <v>0</v>
      </c>
      <c r="P1141" s="47">
        <f t="shared" si="612"/>
        <v>0</v>
      </c>
    </row>
    <row r="1142" spans="2:16" s="38" customFormat="1" x14ac:dyDescent="0.3">
      <c r="B1142" s="39" t="str">
        <f>IF(TRIM(G1142)&lt;&gt;"",COUNTA($G$66:G1142)&amp;"","")</f>
        <v>859</v>
      </c>
      <c r="C1142" s="249"/>
      <c r="D1142" s="249"/>
      <c r="E1142" s="249"/>
      <c r="F1142" s="44" t="s">
        <v>887</v>
      </c>
      <c r="G1142" s="111">
        <v>106</v>
      </c>
      <c r="H1142" s="111"/>
      <c r="I1142" s="111" t="s">
        <v>34</v>
      </c>
      <c r="J1142" s="104"/>
      <c r="K1142" s="101">
        <v>53</v>
      </c>
      <c r="L1142" s="102">
        <f t="shared" si="610"/>
        <v>0</v>
      </c>
      <c r="M1142" s="103"/>
      <c r="N1142" s="105"/>
      <c r="O1142" s="102">
        <f t="shared" si="611"/>
        <v>0</v>
      </c>
      <c r="P1142" s="47">
        <f t="shared" si="612"/>
        <v>0</v>
      </c>
    </row>
    <row r="1143" spans="2:16" s="38" customFormat="1" x14ac:dyDescent="0.3">
      <c r="B1143" s="39" t="str">
        <f>IF(TRIM(G1143)&lt;&gt;"",COUNTA($G$66:G1143)&amp;"","")</f>
        <v>860</v>
      </c>
      <c r="C1143" s="249"/>
      <c r="D1143" s="249"/>
      <c r="E1143" s="249"/>
      <c r="F1143" s="44" t="s">
        <v>888</v>
      </c>
      <c r="G1143" s="111">
        <v>125</v>
      </c>
      <c r="H1143" s="111"/>
      <c r="I1143" s="111" t="s">
        <v>34</v>
      </c>
      <c r="J1143" s="104"/>
      <c r="K1143" s="101">
        <v>53</v>
      </c>
      <c r="L1143" s="102">
        <f t="shared" si="610"/>
        <v>0</v>
      </c>
      <c r="M1143" s="103"/>
      <c r="N1143" s="105"/>
      <c r="O1143" s="102">
        <f t="shared" si="611"/>
        <v>0</v>
      </c>
      <c r="P1143" s="47">
        <f t="shared" si="612"/>
        <v>0</v>
      </c>
    </row>
    <row r="1144" spans="2:16" s="38" customFormat="1" x14ac:dyDescent="0.3">
      <c r="B1144" s="39" t="str">
        <f>IF(TRIM(G1144)&lt;&gt;"",COUNTA($G$66:G1144)&amp;"","")</f>
        <v>861</v>
      </c>
      <c r="C1144" s="249"/>
      <c r="D1144" s="249"/>
      <c r="E1144" s="249"/>
      <c r="F1144" s="44" t="s">
        <v>889</v>
      </c>
      <c r="G1144" s="111">
        <v>45</v>
      </c>
      <c r="H1144" s="111"/>
      <c r="I1144" s="111" t="s">
        <v>34</v>
      </c>
      <c r="J1144" s="104"/>
      <c r="K1144" s="101">
        <v>53</v>
      </c>
      <c r="L1144" s="102">
        <f t="shared" si="610"/>
        <v>0</v>
      </c>
      <c r="M1144" s="103"/>
      <c r="N1144" s="105"/>
      <c r="O1144" s="102">
        <f t="shared" si="611"/>
        <v>0</v>
      </c>
      <c r="P1144" s="47">
        <f t="shared" si="612"/>
        <v>0</v>
      </c>
    </row>
    <row r="1145" spans="2:16" s="38" customFormat="1" x14ac:dyDescent="0.3">
      <c r="B1145" s="39" t="str">
        <f>IF(TRIM(G1145)&lt;&gt;"",COUNTA($G$66:G1145)&amp;"","")</f>
        <v>862</v>
      </c>
      <c r="C1145" s="249"/>
      <c r="D1145" s="249"/>
      <c r="E1145" s="249"/>
      <c r="F1145" s="44" t="s">
        <v>890</v>
      </c>
      <c r="G1145" s="111">
        <v>33</v>
      </c>
      <c r="H1145" s="111"/>
      <c r="I1145" s="111" t="s">
        <v>34</v>
      </c>
      <c r="J1145" s="104"/>
      <c r="K1145" s="101">
        <v>53</v>
      </c>
      <c r="L1145" s="102">
        <f t="shared" si="610"/>
        <v>0</v>
      </c>
      <c r="M1145" s="103"/>
      <c r="N1145" s="105"/>
      <c r="O1145" s="102">
        <f t="shared" si="611"/>
        <v>0</v>
      </c>
      <c r="P1145" s="47">
        <f t="shared" si="612"/>
        <v>0</v>
      </c>
    </row>
    <row r="1146" spans="2:16" s="38" customFormat="1" x14ac:dyDescent="0.3">
      <c r="B1146" s="39" t="str">
        <f>IF(TRIM(G1146)&lt;&gt;"",COUNTA($G$66:G1146)&amp;"","")</f>
        <v>863</v>
      </c>
      <c r="C1146" s="249"/>
      <c r="D1146" s="249"/>
      <c r="E1146" s="249"/>
      <c r="F1146" s="44" t="s">
        <v>891</v>
      </c>
      <c r="G1146" s="111">
        <v>7</v>
      </c>
      <c r="H1146" s="111"/>
      <c r="I1146" s="111" t="s">
        <v>34</v>
      </c>
      <c r="J1146" s="104"/>
      <c r="K1146" s="101">
        <v>53</v>
      </c>
      <c r="L1146" s="102">
        <f t="shared" si="610"/>
        <v>0</v>
      </c>
      <c r="M1146" s="103"/>
      <c r="N1146" s="105"/>
      <c r="O1146" s="102">
        <f t="shared" si="611"/>
        <v>0</v>
      </c>
      <c r="P1146" s="47">
        <f t="shared" si="612"/>
        <v>0</v>
      </c>
    </row>
    <row r="1147" spans="2:16" s="38" customFormat="1" x14ac:dyDescent="0.3">
      <c r="B1147" s="39" t="str">
        <f>IF(TRIM(G1147)&lt;&gt;"",COUNTA($G$66:G1147)&amp;"","")</f>
        <v>864</v>
      </c>
      <c r="C1147" s="249"/>
      <c r="D1147" s="249"/>
      <c r="E1147" s="249"/>
      <c r="F1147" s="44" t="s">
        <v>892</v>
      </c>
      <c r="G1147" s="111">
        <v>32</v>
      </c>
      <c r="H1147" s="111"/>
      <c r="I1147" s="111" t="s">
        <v>34</v>
      </c>
      <c r="J1147" s="104"/>
      <c r="K1147" s="101">
        <v>53</v>
      </c>
      <c r="L1147" s="102">
        <f t="shared" si="610"/>
        <v>0</v>
      </c>
      <c r="M1147" s="103"/>
      <c r="N1147" s="105"/>
      <c r="O1147" s="102">
        <f t="shared" si="611"/>
        <v>0</v>
      </c>
      <c r="P1147" s="47">
        <f t="shared" si="612"/>
        <v>0</v>
      </c>
    </row>
    <row r="1148" spans="2:16" s="38" customFormat="1" x14ac:dyDescent="0.3">
      <c r="B1148" s="39" t="str">
        <f>IF(TRIM(G1148)&lt;&gt;"",COUNTA($G$66:G1148)&amp;"","")</f>
        <v>865</v>
      </c>
      <c r="C1148" s="249"/>
      <c r="D1148" s="249"/>
      <c r="E1148" s="249"/>
      <c r="F1148" s="44" t="s">
        <v>893</v>
      </c>
      <c r="G1148" s="111">
        <v>30</v>
      </c>
      <c r="H1148" s="111"/>
      <c r="I1148" s="111" t="s">
        <v>34</v>
      </c>
      <c r="J1148" s="104"/>
      <c r="K1148" s="101">
        <v>53</v>
      </c>
      <c r="L1148" s="102">
        <f t="shared" si="610"/>
        <v>0</v>
      </c>
      <c r="M1148" s="103"/>
      <c r="N1148" s="105"/>
      <c r="O1148" s="102">
        <f t="shared" si="611"/>
        <v>0</v>
      </c>
      <c r="P1148" s="47">
        <f t="shared" si="612"/>
        <v>0</v>
      </c>
    </row>
    <row r="1149" spans="2:16" s="38" customFormat="1" x14ac:dyDescent="0.3">
      <c r="B1149" s="39" t="str">
        <f>IF(TRIM(G1149)&lt;&gt;"",COUNTA($G$66:G1149)&amp;"","")</f>
        <v>866</v>
      </c>
      <c r="C1149" s="249"/>
      <c r="D1149" s="249"/>
      <c r="E1149" s="249"/>
      <c r="F1149" s="44" t="s">
        <v>894</v>
      </c>
      <c r="G1149" s="111">
        <v>131</v>
      </c>
      <c r="H1149" s="111"/>
      <c r="I1149" s="111" t="s">
        <v>34</v>
      </c>
      <c r="J1149" s="104"/>
      <c r="K1149" s="101">
        <v>53</v>
      </c>
      <c r="L1149" s="102">
        <f t="shared" si="610"/>
        <v>0</v>
      </c>
      <c r="M1149" s="103"/>
      <c r="N1149" s="105"/>
      <c r="O1149" s="102">
        <f t="shared" si="611"/>
        <v>0</v>
      </c>
      <c r="P1149" s="47">
        <f t="shared" si="612"/>
        <v>0</v>
      </c>
    </row>
    <row r="1150" spans="2:16" s="38" customFormat="1" x14ac:dyDescent="0.3">
      <c r="B1150" s="39" t="str">
        <f>IF(TRIM(G1150)&lt;&gt;"",COUNTA($G$66:G1150)&amp;"","")</f>
        <v>867</v>
      </c>
      <c r="C1150" s="249"/>
      <c r="D1150" s="249"/>
      <c r="E1150" s="249"/>
      <c r="F1150" s="44" t="s">
        <v>895</v>
      </c>
      <c r="G1150" s="111">
        <v>20</v>
      </c>
      <c r="H1150" s="111"/>
      <c r="I1150" s="111" t="s">
        <v>34</v>
      </c>
      <c r="J1150" s="104"/>
      <c r="K1150" s="101">
        <v>53</v>
      </c>
      <c r="L1150" s="102">
        <f t="shared" si="610"/>
        <v>0</v>
      </c>
      <c r="M1150" s="103"/>
      <c r="N1150" s="105"/>
      <c r="O1150" s="102">
        <f t="shared" si="611"/>
        <v>0</v>
      </c>
      <c r="P1150" s="47">
        <f t="shared" si="612"/>
        <v>0</v>
      </c>
    </row>
    <row r="1151" spans="2:16" s="38" customFormat="1" x14ac:dyDescent="0.3">
      <c r="B1151" s="39" t="str">
        <f>IF(TRIM(G1151)&lt;&gt;"",COUNTA($G$66:G1151)&amp;"","")</f>
        <v>868</v>
      </c>
      <c r="C1151" s="249"/>
      <c r="D1151" s="249"/>
      <c r="E1151" s="249"/>
      <c r="F1151" s="44" t="s">
        <v>896</v>
      </c>
      <c r="G1151" s="111">
        <v>20</v>
      </c>
      <c r="H1151" s="111"/>
      <c r="I1151" s="111" t="s">
        <v>34</v>
      </c>
      <c r="J1151" s="104"/>
      <c r="K1151" s="101">
        <v>53</v>
      </c>
      <c r="L1151" s="102">
        <f t="shared" si="610"/>
        <v>0</v>
      </c>
      <c r="M1151" s="103"/>
      <c r="N1151" s="105"/>
      <c r="O1151" s="102">
        <f t="shared" si="611"/>
        <v>0</v>
      </c>
      <c r="P1151" s="47">
        <f t="shared" si="612"/>
        <v>0</v>
      </c>
    </row>
    <row r="1152" spans="2:16" s="38" customFormat="1" x14ac:dyDescent="0.3">
      <c r="B1152" s="39" t="str">
        <f>IF(TRIM(G1152)&lt;&gt;"",COUNTA($G$66:G1152)&amp;"","")</f>
        <v>869</v>
      </c>
      <c r="C1152" s="249"/>
      <c r="D1152" s="249"/>
      <c r="E1152" s="249"/>
      <c r="F1152" s="44" t="s">
        <v>897</v>
      </c>
      <c r="G1152" s="111">
        <v>4</v>
      </c>
      <c r="H1152" s="111"/>
      <c r="I1152" s="111" t="s">
        <v>34</v>
      </c>
      <c r="J1152" s="104"/>
      <c r="K1152" s="101">
        <v>53</v>
      </c>
      <c r="L1152" s="102">
        <f t="shared" si="610"/>
        <v>0</v>
      </c>
      <c r="M1152" s="103"/>
      <c r="N1152" s="105"/>
      <c r="O1152" s="102">
        <f t="shared" si="611"/>
        <v>0</v>
      </c>
      <c r="P1152" s="47">
        <f t="shared" si="612"/>
        <v>0</v>
      </c>
    </row>
    <row r="1153" spans="2:16" s="38" customFormat="1" x14ac:dyDescent="0.3">
      <c r="B1153" s="39" t="str">
        <f>IF(TRIM(G1153)&lt;&gt;"",COUNTA($G$66:G1153)&amp;"","")</f>
        <v>870</v>
      </c>
      <c r="C1153" s="249"/>
      <c r="D1153" s="249"/>
      <c r="E1153" s="249"/>
      <c r="F1153" s="44" t="s">
        <v>898</v>
      </c>
      <c r="G1153" s="111">
        <v>101</v>
      </c>
      <c r="H1153" s="111"/>
      <c r="I1153" s="111" t="s">
        <v>34</v>
      </c>
      <c r="J1153" s="104"/>
      <c r="K1153" s="101">
        <v>53</v>
      </c>
      <c r="L1153" s="102">
        <f t="shared" si="610"/>
        <v>0</v>
      </c>
      <c r="M1153" s="103"/>
      <c r="N1153" s="105"/>
      <c r="O1153" s="102">
        <f t="shared" si="611"/>
        <v>0</v>
      </c>
      <c r="P1153" s="47">
        <f t="shared" si="612"/>
        <v>0</v>
      </c>
    </row>
    <row r="1154" spans="2:16" s="38" customFormat="1" x14ac:dyDescent="0.3">
      <c r="B1154" s="39" t="str">
        <f>IF(TRIM(G1154)&lt;&gt;"",COUNTA($G$66:G1154)&amp;"","")</f>
        <v>871</v>
      </c>
      <c r="C1154" s="249"/>
      <c r="D1154" s="249"/>
      <c r="E1154" s="249"/>
      <c r="F1154" s="44" t="s">
        <v>899</v>
      </c>
      <c r="G1154" s="111">
        <v>33</v>
      </c>
      <c r="H1154" s="111"/>
      <c r="I1154" s="111" t="s">
        <v>34</v>
      </c>
      <c r="J1154" s="104"/>
      <c r="K1154" s="101">
        <v>53</v>
      </c>
      <c r="L1154" s="102">
        <f t="shared" si="610"/>
        <v>0</v>
      </c>
      <c r="M1154" s="103"/>
      <c r="N1154" s="105"/>
      <c r="O1154" s="102">
        <f t="shared" si="611"/>
        <v>0</v>
      </c>
      <c r="P1154" s="47">
        <f t="shared" si="612"/>
        <v>0</v>
      </c>
    </row>
    <row r="1155" spans="2:16" s="38" customFormat="1" x14ac:dyDescent="0.3">
      <c r="B1155" s="39" t="str">
        <f>IF(TRIM(G1155)&lt;&gt;"",COUNTA($G$66:G1155)&amp;"","")</f>
        <v>872</v>
      </c>
      <c r="C1155" s="249"/>
      <c r="D1155" s="249"/>
      <c r="E1155" s="249"/>
      <c r="F1155" s="44" t="s">
        <v>900</v>
      </c>
      <c r="G1155" s="111">
        <v>48</v>
      </c>
      <c r="H1155" s="111"/>
      <c r="I1155" s="111" t="s">
        <v>34</v>
      </c>
      <c r="J1155" s="104"/>
      <c r="K1155" s="101">
        <v>53</v>
      </c>
      <c r="L1155" s="102">
        <f t="shared" si="610"/>
        <v>0</v>
      </c>
      <c r="M1155" s="103"/>
      <c r="N1155" s="105"/>
      <c r="O1155" s="102">
        <f t="shared" si="611"/>
        <v>0</v>
      </c>
      <c r="P1155" s="47">
        <f t="shared" si="612"/>
        <v>0</v>
      </c>
    </row>
    <row r="1156" spans="2:16" s="38" customFormat="1" ht="27.6" x14ac:dyDescent="0.3">
      <c r="B1156" s="39" t="str">
        <f>IF(TRIM(G1156)&lt;&gt;"",COUNTA($G$66:G1156)&amp;"","")</f>
        <v>873</v>
      </c>
      <c r="C1156" s="249"/>
      <c r="D1156" s="249"/>
      <c r="E1156" s="249"/>
      <c r="F1156" s="44" t="s">
        <v>901</v>
      </c>
      <c r="G1156" s="111">
        <v>54</v>
      </c>
      <c r="H1156" s="111"/>
      <c r="I1156" s="111" t="s">
        <v>34</v>
      </c>
      <c r="J1156" s="104"/>
      <c r="K1156" s="101">
        <v>53</v>
      </c>
      <c r="L1156" s="102">
        <f t="shared" si="610"/>
        <v>0</v>
      </c>
      <c r="M1156" s="103"/>
      <c r="N1156" s="105"/>
      <c r="O1156" s="102">
        <f t="shared" si="611"/>
        <v>0</v>
      </c>
      <c r="P1156" s="47">
        <f t="shared" si="612"/>
        <v>0</v>
      </c>
    </row>
    <row r="1157" spans="2:16" s="38" customFormat="1" x14ac:dyDescent="0.3">
      <c r="B1157" s="39" t="str">
        <f>IF(TRIM(G1157)&lt;&gt;"",COUNTA($G$66:G1157)&amp;"","")</f>
        <v>874</v>
      </c>
      <c r="C1157" s="249"/>
      <c r="D1157" s="249"/>
      <c r="E1157" s="249"/>
      <c r="F1157" s="44" t="s">
        <v>902</v>
      </c>
      <c r="G1157" s="111">
        <v>202</v>
      </c>
      <c r="H1157" s="111"/>
      <c r="I1157" s="111" t="s">
        <v>34</v>
      </c>
      <c r="J1157" s="104"/>
      <c r="K1157" s="101">
        <v>53</v>
      </c>
      <c r="L1157" s="102">
        <f t="shared" si="610"/>
        <v>0</v>
      </c>
      <c r="M1157" s="103"/>
      <c r="N1157" s="105"/>
      <c r="O1157" s="102">
        <f t="shared" si="611"/>
        <v>0</v>
      </c>
      <c r="P1157" s="47">
        <f t="shared" si="612"/>
        <v>0</v>
      </c>
    </row>
    <row r="1158" spans="2:16" s="38" customFormat="1" x14ac:dyDescent="0.3">
      <c r="B1158" s="39" t="str">
        <f>IF(TRIM(G1158)&lt;&gt;"",COUNTA($G$66:G1158)&amp;"","")</f>
        <v>875</v>
      </c>
      <c r="C1158" s="249"/>
      <c r="D1158" s="249"/>
      <c r="E1158" s="249"/>
      <c r="F1158" s="44" t="s">
        <v>903</v>
      </c>
      <c r="G1158" s="111">
        <v>124</v>
      </c>
      <c r="H1158" s="111"/>
      <c r="I1158" s="111" t="s">
        <v>34</v>
      </c>
      <c r="J1158" s="104"/>
      <c r="K1158" s="101">
        <v>53</v>
      </c>
      <c r="L1158" s="102">
        <f t="shared" si="610"/>
        <v>0</v>
      </c>
      <c r="M1158" s="103"/>
      <c r="N1158" s="105"/>
      <c r="O1158" s="102">
        <f t="shared" si="611"/>
        <v>0</v>
      </c>
      <c r="P1158" s="47">
        <f t="shared" si="612"/>
        <v>0</v>
      </c>
    </row>
    <row r="1159" spans="2:16" s="38" customFormat="1" x14ac:dyDescent="0.3">
      <c r="B1159" s="39" t="str">
        <f>IF(TRIM(G1159)&lt;&gt;"",COUNTA($G$66:G1159)&amp;"","")</f>
        <v>876</v>
      </c>
      <c r="C1159" s="249"/>
      <c r="D1159" s="249"/>
      <c r="E1159" s="249"/>
      <c r="F1159" s="44" t="s">
        <v>904</v>
      </c>
      <c r="G1159" s="111">
        <v>23</v>
      </c>
      <c r="H1159" s="111"/>
      <c r="I1159" s="111" t="s">
        <v>34</v>
      </c>
      <c r="J1159" s="104"/>
      <c r="K1159" s="101">
        <v>53</v>
      </c>
      <c r="L1159" s="102">
        <f t="shared" si="610"/>
        <v>0</v>
      </c>
      <c r="M1159" s="103"/>
      <c r="N1159" s="105"/>
      <c r="O1159" s="102">
        <f t="shared" si="611"/>
        <v>0</v>
      </c>
      <c r="P1159" s="47">
        <f t="shared" si="612"/>
        <v>0</v>
      </c>
    </row>
    <row r="1160" spans="2:16" s="38" customFormat="1" x14ac:dyDescent="0.3">
      <c r="B1160" s="39" t="str">
        <f>IF(TRIM(G1160)&lt;&gt;"",COUNTA($G$66:G1160)&amp;"","")</f>
        <v>877</v>
      </c>
      <c r="C1160" s="249"/>
      <c r="D1160" s="249"/>
      <c r="E1160" s="249"/>
      <c r="F1160" s="44" t="s">
        <v>905</v>
      </c>
      <c r="G1160" s="111">
        <v>44</v>
      </c>
      <c r="H1160" s="111"/>
      <c r="I1160" s="111" t="s">
        <v>34</v>
      </c>
      <c r="J1160" s="104"/>
      <c r="K1160" s="101">
        <v>53</v>
      </c>
      <c r="L1160" s="102">
        <f t="shared" si="610"/>
        <v>0</v>
      </c>
      <c r="M1160" s="103"/>
      <c r="N1160" s="105"/>
      <c r="O1160" s="102">
        <f t="shared" si="611"/>
        <v>0</v>
      </c>
      <c r="P1160" s="47">
        <f t="shared" si="612"/>
        <v>0</v>
      </c>
    </row>
    <row r="1161" spans="2:16" s="38" customFormat="1" x14ac:dyDescent="0.3">
      <c r="B1161" s="39" t="str">
        <f>IF(TRIM(G1161)&lt;&gt;"",COUNTA($G$66:G1161)&amp;"","")</f>
        <v>878</v>
      </c>
      <c r="C1161" s="249"/>
      <c r="D1161" s="249"/>
      <c r="E1161" s="249"/>
      <c r="F1161" s="44" t="s">
        <v>906</v>
      </c>
      <c r="G1161" s="111">
        <v>50</v>
      </c>
      <c r="H1161" s="111"/>
      <c r="I1161" s="111" t="s">
        <v>34</v>
      </c>
      <c r="J1161" s="104"/>
      <c r="K1161" s="101">
        <v>53</v>
      </c>
      <c r="L1161" s="102">
        <f t="shared" si="610"/>
        <v>0</v>
      </c>
      <c r="M1161" s="103"/>
      <c r="N1161" s="105"/>
      <c r="O1161" s="102">
        <f t="shared" si="611"/>
        <v>0</v>
      </c>
      <c r="P1161" s="47">
        <f t="shared" si="612"/>
        <v>0</v>
      </c>
    </row>
    <row r="1162" spans="2:16" s="38" customFormat="1" x14ac:dyDescent="0.3">
      <c r="B1162" s="39" t="str">
        <f>IF(TRIM(G1162)&lt;&gt;"",COUNTA($G$66:G1162)&amp;"","")</f>
        <v>879</v>
      </c>
      <c r="C1162" s="249"/>
      <c r="D1162" s="249"/>
      <c r="E1162" s="249"/>
      <c r="F1162" s="44" t="s">
        <v>907</v>
      </c>
      <c r="G1162" s="111">
        <v>214</v>
      </c>
      <c r="H1162" s="111"/>
      <c r="I1162" s="111" t="s">
        <v>34</v>
      </c>
      <c r="J1162" s="104"/>
      <c r="K1162" s="101">
        <v>53</v>
      </c>
      <c r="L1162" s="102">
        <f t="shared" si="610"/>
        <v>0</v>
      </c>
      <c r="M1162" s="103"/>
      <c r="N1162" s="105"/>
      <c r="O1162" s="102">
        <f t="shared" si="611"/>
        <v>0</v>
      </c>
      <c r="P1162" s="47">
        <f t="shared" si="612"/>
        <v>0</v>
      </c>
    </row>
    <row r="1163" spans="2:16" s="38" customFormat="1" x14ac:dyDescent="0.3">
      <c r="B1163" s="39" t="str">
        <f>IF(TRIM(G1163)&lt;&gt;"",COUNTA($G$66:G1163)&amp;"","")</f>
        <v>880</v>
      </c>
      <c r="C1163" s="249"/>
      <c r="D1163" s="249"/>
      <c r="E1163" s="249"/>
      <c r="F1163" s="44" t="s">
        <v>908</v>
      </c>
      <c r="G1163" s="111">
        <v>31</v>
      </c>
      <c r="H1163" s="111"/>
      <c r="I1163" s="111" t="s">
        <v>34</v>
      </c>
      <c r="J1163" s="104"/>
      <c r="K1163" s="101">
        <v>53</v>
      </c>
      <c r="L1163" s="102">
        <f t="shared" si="610"/>
        <v>0</v>
      </c>
      <c r="M1163" s="103"/>
      <c r="N1163" s="105"/>
      <c r="O1163" s="102">
        <f t="shared" si="611"/>
        <v>0</v>
      </c>
      <c r="P1163" s="47">
        <f t="shared" si="612"/>
        <v>0</v>
      </c>
    </row>
    <row r="1164" spans="2:16" s="38" customFormat="1" x14ac:dyDescent="0.3">
      <c r="B1164" s="39" t="str">
        <f>IF(TRIM(G1164)&lt;&gt;"",COUNTA($G$66:G1164)&amp;"","")</f>
        <v>881</v>
      </c>
      <c r="C1164" s="249"/>
      <c r="D1164" s="249"/>
      <c r="E1164" s="249"/>
      <c r="F1164" s="44" t="s">
        <v>909</v>
      </c>
      <c r="G1164" s="111">
        <v>35</v>
      </c>
      <c r="H1164" s="111"/>
      <c r="I1164" s="111" t="s">
        <v>34</v>
      </c>
      <c r="J1164" s="104"/>
      <c r="K1164" s="101">
        <v>53</v>
      </c>
      <c r="L1164" s="102">
        <f t="shared" si="610"/>
        <v>0</v>
      </c>
      <c r="M1164" s="103"/>
      <c r="N1164" s="105"/>
      <c r="O1164" s="102">
        <f t="shared" si="611"/>
        <v>0</v>
      </c>
      <c r="P1164" s="47">
        <f t="shared" si="612"/>
        <v>0</v>
      </c>
    </row>
    <row r="1165" spans="2:16" s="38" customFormat="1" x14ac:dyDescent="0.3">
      <c r="B1165" s="39" t="str">
        <f>IF(TRIM(G1165)&lt;&gt;"",COUNTA($G$66:G1165)&amp;"","")</f>
        <v>882</v>
      </c>
      <c r="C1165" s="249"/>
      <c r="D1165" s="249"/>
      <c r="E1165" s="249"/>
      <c r="F1165" s="44" t="s">
        <v>910</v>
      </c>
      <c r="G1165" s="111">
        <v>34</v>
      </c>
      <c r="H1165" s="111"/>
      <c r="I1165" s="111" t="s">
        <v>34</v>
      </c>
      <c r="J1165" s="104"/>
      <c r="K1165" s="101">
        <v>53</v>
      </c>
      <c r="L1165" s="102">
        <f t="shared" si="610"/>
        <v>0</v>
      </c>
      <c r="M1165" s="103"/>
      <c r="N1165" s="105"/>
      <c r="O1165" s="102">
        <f t="shared" si="611"/>
        <v>0</v>
      </c>
      <c r="P1165" s="47">
        <f t="shared" si="612"/>
        <v>0</v>
      </c>
    </row>
    <row r="1166" spans="2:16" s="38" customFormat="1" x14ac:dyDescent="0.3">
      <c r="B1166" s="39" t="str">
        <f>IF(TRIM(G1166)&lt;&gt;"",COUNTA($G$66:G1166)&amp;"","")</f>
        <v>883</v>
      </c>
      <c r="C1166" s="249"/>
      <c r="D1166" s="249"/>
      <c r="E1166" s="249"/>
      <c r="F1166" s="44" t="s">
        <v>911</v>
      </c>
      <c r="G1166" s="111">
        <v>2730</v>
      </c>
      <c r="H1166" s="111"/>
      <c r="I1166" s="111" t="s">
        <v>35</v>
      </c>
      <c r="J1166" s="104"/>
      <c r="K1166" s="101">
        <v>53</v>
      </c>
      <c r="L1166" s="102">
        <f t="shared" si="610"/>
        <v>0</v>
      </c>
      <c r="M1166" s="103"/>
      <c r="N1166" s="105"/>
      <c r="O1166" s="102">
        <f t="shared" si="611"/>
        <v>0</v>
      </c>
      <c r="P1166" s="47">
        <f t="shared" si="612"/>
        <v>0</v>
      </c>
    </row>
    <row r="1167" spans="2:16" s="38" customFormat="1" ht="41.4" x14ac:dyDescent="0.3">
      <c r="B1167" s="39" t="str">
        <f>IF(TRIM(G1167)&lt;&gt;"",COUNTA($G$66:G1167)&amp;"","")</f>
        <v>884</v>
      </c>
      <c r="C1167" s="249"/>
      <c r="D1167" s="249"/>
      <c r="E1167" s="249"/>
      <c r="F1167" s="44" t="s">
        <v>912</v>
      </c>
      <c r="G1167" s="111">
        <v>3</v>
      </c>
      <c r="H1167" s="111"/>
      <c r="I1167" s="111" t="s">
        <v>34</v>
      </c>
      <c r="J1167" s="104"/>
      <c r="K1167" s="101">
        <v>53</v>
      </c>
      <c r="L1167" s="102">
        <f t="shared" si="610"/>
        <v>0</v>
      </c>
      <c r="M1167" s="103"/>
      <c r="N1167" s="105"/>
      <c r="O1167" s="102">
        <f t="shared" si="611"/>
        <v>0</v>
      </c>
      <c r="P1167" s="47">
        <f t="shared" si="612"/>
        <v>0</v>
      </c>
    </row>
    <row r="1168" spans="2:16" s="38" customFormat="1" x14ac:dyDescent="0.3">
      <c r="B1168" s="39" t="str">
        <f>IF(TRIM(G1168)&lt;&gt;"",COUNTA($G$66:G1168)&amp;"","")</f>
        <v>885</v>
      </c>
      <c r="C1168" s="249"/>
      <c r="D1168" s="249"/>
      <c r="E1168" s="249"/>
      <c r="F1168" s="44" t="s">
        <v>914</v>
      </c>
      <c r="G1168" s="111">
        <v>5</v>
      </c>
      <c r="H1168" s="111"/>
      <c r="I1168" s="111" t="s">
        <v>34</v>
      </c>
      <c r="J1168" s="104"/>
      <c r="K1168" s="101">
        <v>53</v>
      </c>
      <c r="L1168" s="102">
        <f t="shared" si="610"/>
        <v>0</v>
      </c>
      <c r="M1168" s="103"/>
      <c r="N1168" s="105"/>
      <c r="O1168" s="102">
        <f t="shared" si="611"/>
        <v>0</v>
      </c>
      <c r="P1168" s="47">
        <f t="shared" si="612"/>
        <v>0</v>
      </c>
    </row>
    <row r="1169" spans="2:16" s="38" customFormat="1" ht="27.6" x14ac:dyDescent="0.3">
      <c r="B1169" s="39" t="str">
        <f>IF(TRIM(G1169)&lt;&gt;"",COUNTA($G$66:G1169)&amp;"","")</f>
        <v>886</v>
      </c>
      <c r="C1169" s="249"/>
      <c r="D1169" s="249"/>
      <c r="E1169" s="249"/>
      <c r="F1169" s="44" t="s">
        <v>913</v>
      </c>
      <c r="G1169" s="111">
        <v>2</v>
      </c>
      <c r="H1169" s="111"/>
      <c r="I1169" s="111" t="s">
        <v>34</v>
      </c>
      <c r="J1169" s="104"/>
      <c r="K1169" s="102">
        <v>65</v>
      </c>
      <c r="L1169" s="102">
        <f t="shared" si="610"/>
        <v>0</v>
      </c>
      <c r="M1169" s="103"/>
      <c r="N1169" s="105"/>
      <c r="O1169" s="102">
        <f t="shared" si="611"/>
        <v>0</v>
      </c>
      <c r="P1169" s="47">
        <f t="shared" si="612"/>
        <v>0</v>
      </c>
    </row>
    <row r="1170" spans="2:16" s="38" customFormat="1" x14ac:dyDescent="0.3">
      <c r="B1170" s="39" t="str">
        <f>IF(TRIM(G1170)&lt;&gt;"",COUNTA($G$66:G1170)&amp;"","")</f>
        <v>887</v>
      </c>
      <c r="C1170" s="249"/>
      <c r="D1170" s="249"/>
      <c r="E1170" s="249"/>
      <c r="F1170" s="44" t="s">
        <v>915</v>
      </c>
      <c r="G1170" s="111">
        <v>4</v>
      </c>
      <c r="H1170" s="111"/>
      <c r="I1170" s="111" t="s">
        <v>34</v>
      </c>
      <c r="J1170" s="136"/>
      <c r="K1170" s="102">
        <v>65</v>
      </c>
      <c r="L1170" s="102">
        <f t="shared" si="610"/>
        <v>0</v>
      </c>
      <c r="M1170" s="103"/>
      <c r="N1170" s="137"/>
      <c r="O1170" s="102">
        <f t="shared" si="611"/>
        <v>0</v>
      </c>
      <c r="P1170" s="47">
        <f t="shared" si="612"/>
        <v>0</v>
      </c>
    </row>
    <row r="1171" spans="2:16" s="38" customFormat="1" x14ac:dyDescent="0.3">
      <c r="B1171" s="39" t="str">
        <f>IF(TRIM(G1171)&lt;&gt;"",COUNTA($G$66:G1171)&amp;"","")</f>
        <v>888</v>
      </c>
      <c r="C1171" s="249"/>
      <c r="D1171" s="249"/>
      <c r="E1171" s="249"/>
      <c r="F1171" s="44" t="s">
        <v>916</v>
      </c>
      <c r="G1171" s="111">
        <v>2</v>
      </c>
      <c r="H1171" s="111"/>
      <c r="I1171" s="111" t="s">
        <v>34</v>
      </c>
      <c r="J1171" s="136"/>
      <c r="K1171" s="102">
        <v>65</v>
      </c>
      <c r="L1171" s="102">
        <f t="shared" ref="L1171" si="613">J1171*K1171</f>
        <v>0</v>
      </c>
      <c r="M1171" s="103"/>
      <c r="N1171" s="137"/>
      <c r="O1171" s="102">
        <f t="shared" ref="O1171" si="614">L1171+M1171+N1171</f>
        <v>0</v>
      </c>
      <c r="P1171" s="47">
        <f t="shared" ref="P1171" si="615">G1171*O1171</f>
        <v>0</v>
      </c>
    </row>
    <row r="1172" spans="2:16" s="38" customFormat="1" x14ac:dyDescent="0.3">
      <c r="B1172" s="39" t="str">
        <f>IF(TRIM(G1172)&lt;&gt;"",COUNTA($G$66:G1172)&amp;"","")</f>
        <v>889</v>
      </c>
      <c r="C1172" s="249"/>
      <c r="D1172" s="249"/>
      <c r="E1172" s="249"/>
      <c r="F1172" s="44" t="s">
        <v>917</v>
      </c>
      <c r="G1172" s="111">
        <v>2</v>
      </c>
      <c r="H1172" s="111"/>
      <c r="I1172" s="111" t="s">
        <v>34</v>
      </c>
      <c r="J1172" s="136"/>
      <c r="K1172" s="102">
        <v>65</v>
      </c>
      <c r="L1172" s="102">
        <f t="shared" ref="L1172" si="616">J1172*K1172</f>
        <v>0</v>
      </c>
      <c r="M1172" s="103"/>
      <c r="N1172" s="137"/>
      <c r="O1172" s="102">
        <f t="shared" ref="O1172" si="617">L1172+M1172+N1172</f>
        <v>0</v>
      </c>
      <c r="P1172" s="47">
        <f t="shared" ref="P1172" si="618">G1172*O1172</f>
        <v>0</v>
      </c>
    </row>
    <row r="1173" spans="2:16" s="38" customFormat="1" x14ac:dyDescent="0.3">
      <c r="B1173" s="39" t="str">
        <f>IF(TRIM(G1173)&lt;&gt;"",COUNTA($G$66:G1173)&amp;"","")</f>
        <v>890</v>
      </c>
      <c r="C1173" s="249"/>
      <c r="D1173" s="249"/>
      <c r="E1173" s="249"/>
      <c r="F1173" s="44" t="s">
        <v>918</v>
      </c>
      <c r="G1173" s="111">
        <v>3</v>
      </c>
      <c r="H1173" s="111"/>
      <c r="I1173" s="111" t="s">
        <v>34</v>
      </c>
      <c r="J1173" s="104"/>
      <c r="K1173" s="102">
        <v>65</v>
      </c>
      <c r="L1173" s="102">
        <f t="shared" si="610"/>
        <v>0</v>
      </c>
      <c r="M1173" s="103"/>
      <c r="N1173" s="105"/>
      <c r="O1173" s="102">
        <f t="shared" si="611"/>
        <v>0</v>
      </c>
      <c r="P1173" s="47">
        <f t="shared" si="612"/>
        <v>0</v>
      </c>
    </row>
    <row r="1174" spans="2:16" s="38" customFormat="1" ht="27.6" x14ac:dyDescent="0.3">
      <c r="B1174" s="39" t="str">
        <f>IF(TRIM(G1174)&lt;&gt;"",COUNTA($G$66:G1174)&amp;"","")</f>
        <v>891</v>
      </c>
      <c r="C1174" s="249"/>
      <c r="D1174" s="249"/>
      <c r="E1174" s="249"/>
      <c r="F1174" s="44" t="s">
        <v>919</v>
      </c>
      <c r="G1174" s="111">
        <v>1</v>
      </c>
      <c r="H1174" s="111"/>
      <c r="I1174" s="111" t="s">
        <v>34</v>
      </c>
      <c r="J1174" s="104"/>
      <c r="K1174" s="102">
        <v>50</v>
      </c>
      <c r="L1174" s="102">
        <f t="shared" si="610"/>
        <v>0</v>
      </c>
      <c r="M1174" s="103"/>
      <c r="N1174" s="105"/>
      <c r="O1174" s="102">
        <f t="shared" si="611"/>
        <v>0</v>
      </c>
      <c r="P1174" s="47">
        <f t="shared" si="612"/>
        <v>0</v>
      </c>
    </row>
    <row r="1175" spans="2:16" s="38" customFormat="1" x14ac:dyDescent="0.3">
      <c r="B1175" s="39" t="str">
        <f>IF(TRIM(G1175)&lt;&gt;"",COUNTA($G$66:G1175)&amp;"","")</f>
        <v>892</v>
      </c>
      <c r="C1175" s="249"/>
      <c r="D1175" s="249"/>
      <c r="E1175" s="249"/>
      <c r="F1175" s="44" t="s">
        <v>920</v>
      </c>
      <c r="G1175" s="111">
        <v>3</v>
      </c>
      <c r="H1175" s="111"/>
      <c r="I1175" s="111" t="s">
        <v>34</v>
      </c>
      <c r="J1175" s="104"/>
      <c r="K1175" s="102">
        <v>65</v>
      </c>
      <c r="L1175" s="102">
        <f t="shared" si="610"/>
        <v>0</v>
      </c>
      <c r="M1175" s="103"/>
      <c r="N1175" s="105"/>
      <c r="O1175" s="102">
        <f t="shared" si="611"/>
        <v>0</v>
      </c>
      <c r="P1175" s="47">
        <f t="shared" si="612"/>
        <v>0</v>
      </c>
    </row>
    <row r="1176" spans="2:16" s="38" customFormat="1" ht="27.6" x14ac:dyDescent="0.3">
      <c r="B1176" s="39" t="str">
        <f>IF(TRIM(G1176)&lt;&gt;"",COUNTA($G$66:G1176)&amp;"","")</f>
        <v>893</v>
      </c>
      <c r="C1176" s="249"/>
      <c r="D1176" s="249"/>
      <c r="E1176" s="249"/>
      <c r="F1176" s="44" t="s">
        <v>921</v>
      </c>
      <c r="G1176" s="111">
        <v>185</v>
      </c>
      <c r="H1176" s="111"/>
      <c r="I1176" s="111" t="s">
        <v>34</v>
      </c>
      <c r="J1176" s="104"/>
      <c r="K1176" s="102">
        <v>65</v>
      </c>
      <c r="L1176" s="102">
        <f t="shared" si="610"/>
        <v>0</v>
      </c>
      <c r="M1176" s="103"/>
      <c r="N1176" s="105"/>
      <c r="O1176" s="102">
        <f t="shared" si="611"/>
        <v>0</v>
      </c>
      <c r="P1176" s="47">
        <f t="shared" si="612"/>
        <v>0</v>
      </c>
    </row>
    <row r="1177" spans="2:16" s="38" customFormat="1" x14ac:dyDescent="0.3">
      <c r="B1177" s="145" t="str">
        <f>IF(TRIM(G1177)&lt;&gt;"",COUNTA($G$66:G1177)&amp;"","")</f>
        <v>894</v>
      </c>
      <c r="C1177" s="249"/>
      <c r="D1177" s="249"/>
      <c r="E1177" s="249"/>
      <c r="F1177" s="44" t="s">
        <v>922</v>
      </c>
      <c r="G1177" s="111">
        <v>20</v>
      </c>
      <c r="H1177" s="111"/>
      <c r="I1177" s="111" t="s">
        <v>34</v>
      </c>
      <c r="J1177" s="104"/>
      <c r="K1177" s="102">
        <v>65</v>
      </c>
      <c r="L1177" s="102">
        <f t="shared" si="610"/>
        <v>0</v>
      </c>
      <c r="M1177" s="103"/>
      <c r="N1177" s="105"/>
      <c r="O1177" s="102">
        <f t="shared" si="611"/>
        <v>0</v>
      </c>
      <c r="P1177" s="47">
        <f t="shared" si="612"/>
        <v>0</v>
      </c>
    </row>
    <row r="1178" spans="2:16" s="38" customFormat="1" x14ac:dyDescent="0.3">
      <c r="B1178" s="145" t="str">
        <f>IF(TRIM(G1178)&lt;&gt;"",COUNTA($G$66:G1178)&amp;"","")</f>
        <v>895</v>
      </c>
      <c r="C1178" s="250"/>
      <c r="D1178" s="250"/>
      <c r="E1178" s="250"/>
      <c r="F1178" s="44" t="s">
        <v>923</v>
      </c>
      <c r="G1178" s="111">
        <v>34</v>
      </c>
      <c r="H1178" s="111"/>
      <c r="I1178" s="111" t="s">
        <v>34</v>
      </c>
      <c r="J1178" s="104"/>
      <c r="K1178" s="102">
        <v>65</v>
      </c>
      <c r="L1178" s="102">
        <f t="shared" si="610"/>
        <v>0</v>
      </c>
      <c r="M1178" s="103"/>
      <c r="N1178" s="105"/>
      <c r="O1178" s="102">
        <f t="shared" si="611"/>
        <v>0</v>
      </c>
      <c r="P1178" s="47">
        <f t="shared" si="612"/>
        <v>0</v>
      </c>
    </row>
    <row r="1179" spans="2:16" s="38" customFormat="1" x14ac:dyDescent="0.3">
      <c r="B1179" s="39"/>
      <c r="C1179" s="214"/>
      <c r="D1179" s="214"/>
      <c r="E1179" s="214"/>
      <c r="F1179" s="44" t="s">
        <v>1139</v>
      </c>
      <c r="G1179" s="111"/>
      <c r="H1179" s="111"/>
      <c r="I1179" s="111" t="s">
        <v>34</v>
      </c>
      <c r="J1179" s="104"/>
      <c r="K1179" s="101">
        <v>53</v>
      </c>
      <c r="L1179" s="102">
        <f t="shared" si="610"/>
        <v>0</v>
      </c>
      <c r="M1179" s="103"/>
      <c r="N1179" s="105"/>
      <c r="O1179" s="102">
        <f t="shared" si="611"/>
        <v>0</v>
      </c>
      <c r="P1179" s="47">
        <f t="shared" si="612"/>
        <v>0</v>
      </c>
    </row>
    <row r="1180" spans="2:16" s="38" customFormat="1" x14ac:dyDescent="0.3">
      <c r="B1180" s="39"/>
      <c r="C1180" s="214"/>
      <c r="D1180" s="214"/>
      <c r="E1180" s="214"/>
      <c r="F1180" s="44" t="s">
        <v>1139</v>
      </c>
      <c r="G1180" s="111"/>
      <c r="H1180" s="111"/>
      <c r="I1180" s="111" t="s">
        <v>36</v>
      </c>
      <c r="J1180" s="104"/>
      <c r="K1180" s="101">
        <v>53</v>
      </c>
      <c r="L1180" s="102">
        <f t="shared" si="610"/>
        <v>0</v>
      </c>
      <c r="M1180" s="103"/>
      <c r="N1180" s="105"/>
      <c r="O1180" s="102">
        <f t="shared" si="611"/>
        <v>0</v>
      </c>
      <c r="P1180" s="47">
        <f t="shared" si="612"/>
        <v>0</v>
      </c>
    </row>
    <row r="1181" spans="2:16" s="38" customFormat="1" x14ac:dyDescent="0.3">
      <c r="B1181" s="145" t="str">
        <f>IF(TRIM(G1181)&lt;&gt;"",COUNTA($G$66:G1181)&amp;"","")</f>
        <v>896</v>
      </c>
      <c r="C1181" s="199"/>
      <c r="D1181" s="111"/>
      <c r="E1181" s="200"/>
      <c r="F1181" s="44" t="s">
        <v>924</v>
      </c>
      <c r="G1181" s="111">
        <v>46858</v>
      </c>
      <c r="H1181" s="111"/>
      <c r="I1181" s="111" t="s">
        <v>35</v>
      </c>
      <c r="J1181" s="104"/>
      <c r="K1181" s="102">
        <v>53</v>
      </c>
      <c r="L1181" s="102">
        <f t="shared" si="610"/>
        <v>0</v>
      </c>
      <c r="M1181" s="103"/>
      <c r="N1181" s="105"/>
      <c r="O1181" s="102">
        <f t="shared" si="611"/>
        <v>0</v>
      </c>
      <c r="P1181" s="47">
        <f t="shared" si="612"/>
        <v>0</v>
      </c>
    </row>
    <row r="1182" spans="2:16" s="38" customFormat="1" x14ac:dyDescent="0.3">
      <c r="B1182" s="145"/>
      <c r="C1182" s="199"/>
      <c r="D1182" s="111"/>
      <c r="E1182" s="200"/>
      <c r="F1182" s="44" t="s">
        <v>999</v>
      </c>
      <c r="G1182" s="111">
        <v>46858</v>
      </c>
      <c r="H1182" s="111"/>
      <c r="I1182" s="111" t="s">
        <v>35</v>
      </c>
      <c r="J1182" s="215"/>
      <c r="K1182" s="102">
        <v>40</v>
      </c>
      <c r="L1182" s="102">
        <f t="shared" si="610"/>
        <v>0</v>
      </c>
      <c r="M1182" s="103"/>
      <c r="N1182" s="101"/>
      <c r="O1182" s="102">
        <f t="shared" si="611"/>
        <v>0</v>
      </c>
      <c r="P1182" s="47">
        <f t="shared" si="612"/>
        <v>0</v>
      </c>
    </row>
    <row r="1183" spans="2:16" s="38" customFormat="1" x14ac:dyDescent="0.3">
      <c r="B1183" s="145"/>
      <c r="C1183" s="199"/>
      <c r="D1183" s="111"/>
      <c r="E1183" s="200"/>
      <c r="F1183" s="44" t="s">
        <v>1000</v>
      </c>
      <c r="G1183" s="111">
        <v>46858</v>
      </c>
      <c r="H1183" s="111"/>
      <c r="I1183" s="111" t="s">
        <v>35</v>
      </c>
      <c r="J1183" s="104"/>
      <c r="K1183" s="101">
        <v>53</v>
      </c>
      <c r="L1183" s="102">
        <f t="shared" ref="L1183" si="619">J1183*K1183</f>
        <v>0</v>
      </c>
      <c r="M1183" s="103"/>
      <c r="N1183" s="105"/>
      <c r="O1183" s="102">
        <f t="shared" ref="O1183" si="620">L1183+M1183+N1183</f>
        <v>0</v>
      </c>
      <c r="P1183" s="47">
        <f t="shared" ref="P1183" si="621">G1183*O1183</f>
        <v>0</v>
      </c>
    </row>
    <row r="1184" spans="2:16" s="38" customFormat="1" ht="27.6" x14ac:dyDescent="0.3">
      <c r="B1184" s="145" t="str">
        <f>IF(TRIM(G1184)&lt;&gt;"",COUNTA($G$66:G1184)&amp;"","")</f>
        <v>899</v>
      </c>
      <c r="C1184" s="199"/>
      <c r="D1184" s="111"/>
      <c r="E1184" s="200"/>
      <c r="F1184" s="44" t="s">
        <v>925</v>
      </c>
      <c r="G1184" s="111">
        <v>41160</v>
      </c>
      <c r="H1184" s="111"/>
      <c r="I1184" s="111" t="s">
        <v>35</v>
      </c>
      <c r="J1184" s="104"/>
      <c r="K1184" s="102">
        <v>53</v>
      </c>
      <c r="L1184" s="102">
        <f t="shared" si="610"/>
        <v>0</v>
      </c>
      <c r="M1184" s="103"/>
      <c r="N1184" s="105"/>
      <c r="O1184" s="102">
        <f t="shared" si="611"/>
        <v>0</v>
      </c>
      <c r="P1184" s="47">
        <f t="shared" si="612"/>
        <v>0</v>
      </c>
    </row>
    <row r="1185" spans="1:16" s="38" customFormat="1" x14ac:dyDescent="0.3">
      <c r="B1185" s="145" t="str">
        <f>IF(TRIM(G1185)&lt;&gt;"",COUNTA($G$66:G1185)&amp;"","")</f>
        <v>900</v>
      </c>
      <c r="C1185" s="199"/>
      <c r="D1185" s="111"/>
      <c r="E1185" s="200"/>
      <c r="F1185" s="44" t="s">
        <v>926</v>
      </c>
      <c r="G1185" s="111">
        <v>5550</v>
      </c>
      <c r="H1185" s="111"/>
      <c r="I1185" s="111" t="s">
        <v>35</v>
      </c>
      <c r="J1185" s="104"/>
      <c r="K1185" s="102">
        <v>53</v>
      </c>
      <c r="L1185" s="102">
        <f t="shared" si="610"/>
        <v>0</v>
      </c>
      <c r="M1185" s="103"/>
      <c r="N1185" s="105"/>
      <c r="O1185" s="102">
        <f t="shared" si="611"/>
        <v>0</v>
      </c>
      <c r="P1185" s="47">
        <f t="shared" si="612"/>
        <v>0</v>
      </c>
    </row>
    <row r="1186" spans="1:16" s="38" customFormat="1" ht="27.6" x14ac:dyDescent="0.3">
      <c r="B1186" s="145" t="str">
        <f>IF(TRIM(G1186)&lt;&gt;"",COUNTA($G$66:G1186)&amp;"","")</f>
        <v>901</v>
      </c>
      <c r="C1186" s="199"/>
      <c r="D1186" s="111"/>
      <c r="E1186" s="200"/>
      <c r="F1186" s="44" t="s">
        <v>927</v>
      </c>
      <c r="G1186" s="111">
        <v>4001</v>
      </c>
      <c r="H1186" s="111"/>
      <c r="I1186" s="111" t="s">
        <v>35</v>
      </c>
      <c r="J1186" s="104"/>
      <c r="K1186" s="102">
        <v>53</v>
      </c>
      <c r="L1186" s="102">
        <f t="shared" si="610"/>
        <v>0</v>
      </c>
      <c r="M1186" s="103"/>
      <c r="N1186" s="105"/>
      <c r="O1186" s="102">
        <f t="shared" si="611"/>
        <v>0</v>
      </c>
      <c r="P1186" s="47">
        <f t="shared" si="612"/>
        <v>0</v>
      </c>
    </row>
    <row r="1187" spans="1:16" s="38" customFormat="1" ht="27.6" x14ac:dyDescent="0.3">
      <c r="B1187" s="145" t="str">
        <f>IF(TRIM(G1187)&lt;&gt;"",COUNTA($G$66:G1187)&amp;"","")</f>
        <v>902</v>
      </c>
      <c r="C1187" s="199"/>
      <c r="D1187" s="111"/>
      <c r="E1187" s="200"/>
      <c r="F1187" s="44" t="s">
        <v>928</v>
      </c>
      <c r="G1187" s="111">
        <v>2635</v>
      </c>
      <c r="H1187" s="111"/>
      <c r="I1187" s="111" t="s">
        <v>35</v>
      </c>
      <c r="J1187" s="104"/>
      <c r="K1187" s="102">
        <v>53</v>
      </c>
      <c r="L1187" s="102">
        <f t="shared" si="610"/>
        <v>0</v>
      </c>
      <c r="M1187" s="103"/>
      <c r="N1187" s="105"/>
      <c r="O1187" s="102">
        <f t="shared" si="611"/>
        <v>0</v>
      </c>
      <c r="P1187" s="47">
        <f t="shared" si="612"/>
        <v>0</v>
      </c>
    </row>
    <row r="1188" spans="1:16" s="38" customFormat="1" ht="27.6" x14ac:dyDescent="0.3">
      <c r="B1188" s="145" t="str">
        <f>IF(TRIM(G1188)&lt;&gt;"",COUNTA($G$66:G1188)&amp;"","")</f>
        <v>903</v>
      </c>
      <c r="C1188" s="199"/>
      <c r="D1188" s="111"/>
      <c r="E1188" s="200"/>
      <c r="F1188" s="44" t="s">
        <v>929</v>
      </c>
      <c r="G1188" s="111">
        <v>2242</v>
      </c>
      <c r="H1188" s="111"/>
      <c r="I1188" s="111" t="s">
        <v>35</v>
      </c>
      <c r="J1188" s="104"/>
      <c r="K1188" s="102">
        <v>53</v>
      </c>
      <c r="L1188" s="102">
        <f t="shared" ref="L1188" si="622">J1188*K1188</f>
        <v>0</v>
      </c>
      <c r="M1188" s="103"/>
      <c r="N1188" s="105"/>
      <c r="O1188" s="102">
        <f t="shared" ref="O1188" si="623">L1188+M1188+N1188</f>
        <v>0</v>
      </c>
      <c r="P1188" s="47">
        <f t="shared" ref="P1188" si="624">G1188*O1188</f>
        <v>0</v>
      </c>
    </row>
    <row r="1189" spans="1:16" s="38" customFormat="1" ht="14.4" thickBot="1" x14ac:dyDescent="0.35">
      <c r="B1189" s="201" t="str">
        <f>IF(TRIM(G1189)&lt;&gt;"",COUNTA($G$66:G1189)&amp;"","")</f>
        <v/>
      </c>
      <c r="C1189" s="178"/>
      <c r="D1189" s="178"/>
      <c r="E1189" s="178"/>
      <c r="F1189" s="202" t="s">
        <v>8</v>
      </c>
      <c r="G1189" s="35"/>
      <c r="H1189" s="203"/>
      <c r="I1189" s="26"/>
      <c r="J1189" s="37"/>
      <c r="K1189" s="37"/>
      <c r="L1189" s="19"/>
      <c r="M1189" s="70"/>
      <c r="N1189" s="37"/>
      <c r="O1189" s="19"/>
      <c r="P1189" s="48">
        <f>SUM(P1072:P1188)</f>
        <v>0</v>
      </c>
    </row>
    <row r="1190" spans="1:16" s="38" customFormat="1" x14ac:dyDescent="0.3">
      <c r="B1190" s="145" t="str">
        <f>IF(TRIM(G1190)&lt;&gt;"",COUNTA($G$66:G1190)&amp;"","")</f>
        <v/>
      </c>
      <c r="C1190" s="199"/>
      <c r="D1190" s="111"/>
      <c r="E1190" s="200"/>
      <c r="F1190" s="44"/>
      <c r="G1190" s="111"/>
      <c r="H1190" s="111"/>
      <c r="I1190" s="111"/>
      <c r="J1190" s="234"/>
      <c r="K1190" s="152"/>
      <c r="L1190" s="152"/>
      <c r="M1190" s="153"/>
      <c r="N1190" s="105"/>
      <c r="O1190" s="152"/>
      <c r="P1190" s="154"/>
    </row>
    <row r="1191" spans="1:16" s="38" customFormat="1" x14ac:dyDescent="0.3">
      <c r="B1191" s="145" t="str">
        <f>IF(TRIM(G1191)&lt;&gt;"",COUNTA($G$66:G1191)&amp;"","")</f>
        <v/>
      </c>
      <c r="C1191" s="199"/>
      <c r="D1191" s="111"/>
      <c r="E1191" s="200"/>
      <c r="F1191" s="44"/>
      <c r="G1191" s="111"/>
      <c r="H1191" s="111"/>
      <c r="I1191" s="111"/>
      <c r="J1191" s="234"/>
      <c r="K1191" s="152"/>
      <c r="L1191" s="152"/>
      <c r="M1191" s="153"/>
      <c r="N1191" s="105"/>
      <c r="O1191" s="152"/>
      <c r="P1191" s="154"/>
    </row>
    <row r="1192" spans="1:16" s="38" customFormat="1" x14ac:dyDescent="0.3">
      <c r="B1192" s="92" t="str">
        <f>IF(TRIM(G1192)&lt;&gt;"",COUNTA($G$66:G1192)&amp;"","")</f>
        <v/>
      </c>
      <c r="C1192" s="204"/>
      <c r="D1192" s="204"/>
      <c r="E1192" s="89">
        <v>330000</v>
      </c>
      <c r="F1192" s="205" t="s">
        <v>930</v>
      </c>
      <c r="G1192" s="90"/>
      <c r="H1192" s="124"/>
      <c r="I1192" s="91"/>
      <c r="J1192" s="91"/>
      <c r="K1192" s="91"/>
      <c r="L1192" s="91"/>
      <c r="M1192" s="231"/>
      <c r="N1192" s="91"/>
      <c r="O1192" s="91"/>
      <c r="P1192" s="232"/>
    </row>
    <row r="1193" spans="1:16" s="38" customFormat="1" x14ac:dyDescent="0.3">
      <c r="B1193" s="92" t="str">
        <f>IF(TRIM(G1193)&lt;&gt;"",COUNTA($G$66:G1193)&amp;"","")</f>
        <v/>
      </c>
      <c r="C1193" s="204"/>
      <c r="D1193" s="204"/>
      <c r="E1193" s="89">
        <v>331000</v>
      </c>
      <c r="F1193" s="196" t="s">
        <v>931</v>
      </c>
      <c r="G1193" s="90"/>
      <c r="H1193" s="124"/>
      <c r="I1193" s="91"/>
      <c r="J1193" s="91"/>
      <c r="K1193" s="91"/>
      <c r="L1193" s="91"/>
      <c r="M1193" s="231"/>
      <c r="N1193" s="91"/>
      <c r="O1193" s="91"/>
      <c r="P1193" s="232"/>
    </row>
    <row r="1194" spans="1:16" s="38" customFormat="1" ht="27.6" x14ac:dyDescent="0.3">
      <c r="A1194" s="38" t="s">
        <v>932</v>
      </c>
      <c r="B1194" s="145" t="str">
        <f>IF(TRIM(G1194)&lt;&gt;"",COUNTA($G$66:G1194)&amp;"","")</f>
        <v>904</v>
      </c>
      <c r="C1194" s="242"/>
      <c r="D1194" s="242"/>
      <c r="E1194" s="200"/>
      <c r="F1194" s="44" t="s">
        <v>933</v>
      </c>
      <c r="G1194" s="111">
        <v>4</v>
      </c>
      <c r="H1194" s="111"/>
      <c r="I1194" s="111" t="s">
        <v>34</v>
      </c>
      <c r="J1194" s="104"/>
      <c r="K1194" s="105">
        <v>87.5</v>
      </c>
      <c r="L1194" s="103">
        <f t="shared" ref="L1194" si="625">K1194*J1194</f>
        <v>0</v>
      </c>
      <c r="M1194" s="206"/>
      <c r="N1194" s="105"/>
      <c r="O1194" s="102">
        <f>(N1194+M1194+L1194)</f>
        <v>0</v>
      </c>
      <c r="P1194" s="47">
        <f t="shared" ref="P1194" si="626">O1194*G1194</f>
        <v>0</v>
      </c>
    </row>
    <row r="1195" spans="1:16" s="38" customFormat="1" x14ac:dyDescent="0.3">
      <c r="B1195" s="145" t="str">
        <f>IF(TRIM(G1195)&lt;&gt;"",COUNTA($G$66:G1195)&amp;"","")</f>
        <v>905</v>
      </c>
      <c r="C1195" s="243"/>
      <c r="D1195" s="243"/>
      <c r="E1195" s="200"/>
      <c r="F1195" s="44" t="s">
        <v>934</v>
      </c>
      <c r="G1195" s="111">
        <v>4</v>
      </c>
      <c r="H1195" s="111"/>
      <c r="I1195" s="111" t="s">
        <v>34</v>
      </c>
      <c r="J1195" s="104"/>
      <c r="K1195" s="105">
        <v>87.5</v>
      </c>
      <c r="L1195" s="103">
        <f t="shared" ref="L1195:L1201" si="627">K1195*J1195</f>
        <v>0</v>
      </c>
      <c r="M1195" s="206"/>
      <c r="N1195" s="105"/>
      <c r="O1195" s="102">
        <f t="shared" ref="O1195:O1201" si="628">(N1195+M1195+L1195)</f>
        <v>0</v>
      </c>
      <c r="P1195" s="47">
        <f t="shared" ref="P1195:P1201" si="629">O1195*G1195</f>
        <v>0</v>
      </c>
    </row>
    <row r="1196" spans="1:16" s="38" customFormat="1" x14ac:dyDescent="0.3">
      <c r="B1196" s="145" t="str">
        <f>IF(TRIM(G1196)&lt;&gt;"",COUNTA($G$66:G1196)&amp;"","")</f>
        <v>906</v>
      </c>
      <c r="C1196" s="243"/>
      <c r="D1196" s="243"/>
      <c r="E1196" s="200"/>
      <c r="F1196" s="44" t="s">
        <v>935</v>
      </c>
      <c r="G1196" s="111">
        <v>1</v>
      </c>
      <c r="H1196" s="111"/>
      <c r="I1196" s="111" t="s">
        <v>34</v>
      </c>
      <c r="J1196" s="104"/>
      <c r="K1196" s="105">
        <v>87.5</v>
      </c>
      <c r="L1196" s="103">
        <f t="shared" si="627"/>
        <v>0</v>
      </c>
      <c r="M1196" s="206"/>
      <c r="N1196" s="105"/>
      <c r="O1196" s="102">
        <f t="shared" si="628"/>
        <v>0</v>
      </c>
      <c r="P1196" s="47">
        <f t="shared" si="629"/>
        <v>0</v>
      </c>
    </row>
    <row r="1197" spans="1:16" s="38" customFormat="1" x14ac:dyDescent="0.3">
      <c r="B1197" s="145" t="str">
        <f>IF(TRIM(G1197)&lt;&gt;"",COUNTA($G$66:G1197)&amp;"","")</f>
        <v>907</v>
      </c>
      <c r="C1197" s="243"/>
      <c r="D1197" s="243"/>
      <c r="E1197" s="200"/>
      <c r="F1197" s="44" t="s">
        <v>936</v>
      </c>
      <c r="G1197" s="111">
        <v>1</v>
      </c>
      <c r="H1197" s="111"/>
      <c r="I1197" s="111" t="s">
        <v>34</v>
      </c>
      <c r="J1197" s="104"/>
      <c r="K1197" s="105">
        <v>87.5</v>
      </c>
      <c r="L1197" s="103">
        <f t="shared" si="627"/>
        <v>0</v>
      </c>
      <c r="M1197" s="206"/>
      <c r="N1197" s="105"/>
      <c r="O1197" s="102">
        <f t="shared" si="628"/>
        <v>0</v>
      </c>
      <c r="P1197" s="47">
        <f t="shared" si="629"/>
        <v>0</v>
      </c>
    </row>
    <row r="1198" spans="1:16" s="38" customFormat="1" x14ac:dyDescent="0.3">
      <c r="B1198" s="145" t="str">
        <f>IF(TRIM(G1198)&lt;&gt;"",COUNTA($G$66:G1198)&amp;"","")</f>
        <v>908</v>
      </c>
      <c r="C1198" s="243"/>
      <c r="D1198" s="243"/>
      <c r="E1198" s="200"/>
      <c r="F1198" s="44" t="s">
        <v>937</v>
      </c>
      <c r="G1198" s="111">
        <v>1</v>
      </c>
      <c r="H1198" s="111"/>
      <c r="I1198" s="111" t="s">
        <v>34</v>
      </c>
      <c r="J1198" s="104"/>
      <c r="K1198" s="105">
        <v>87.5</v>
      </c>
      <c r="L1198" s="103">
        <f t="shared" si="627"/>
        <v>0</v>
      </c>
      <c r="M1198" s="206"/>
      <c r="N1198" s="105"/>
      <c r="O1198" s="102">
        <f t="shared" si="628"/>
        <v>0</v>
      </c>
      <c r="P1198" s="47">
        <f t="shared" si="629"/>
        <v>0</v>
      </c>
    </row>
    <row r="1199" spans="1:16" s="38" customFormat="1" x14ac:dyDescent="0.3">
      <c r="B1199" s="145" t="str">
        <f>IF(TRIM(G1199)&lt;&gt;"",COUNTA($G$66:G1199)&amp;"","")</f>
        <v>909</v>
      </c>
      <c r="C1199" s="243"/>
      <c r="D1199" s="243"/>
      <c r="E1199" s="200"/>
      <c r="F1199" s="44" t="s">
        <v>938</v>
      </c>
      <c r="G1199" s="111">
        <v>2</v>
      </c>
      <c r="H1199" s="111"/>
      <c r="I1199" s="111" t="s">
        <v>34</v>
      </c>
      <c r="J1199" s="104"/>
      <c r="K1199" s="105">
        <v>87.5</v>
      </c>
      <c r="L1199" s="103">
        <f t="shared" si="627"/>
        <v>0</v>
      </c>
      <c r="M1199" s="206"/>
      <c r="N1199" s="105"/>
      <c r="O1199" s="102">
        <f t="shared" si="628"/>
        <v>0</v>
      </c>
      <c r="P1199" s="47">
        <f t="shared" si="629"/>
        <v>0</v>
      </c>
    </row>
    <row r="1200" spans="1:16" s="38" customFormat="1" x14ac:dyDescent="0.3">
      <c r="B1200" s="145" t="str">
        <f>IF(TRIM(G1200)&lt;&gt;"",COUNTA($G$66:G1200)&amp;"","")</f>
        <v>910</v>
      </c>
      <c r="C1200" s="243"/>
      <c r="D1200" s="243"/>
      <c r="E1200" s="200"/>
      <c r="F1200" s="44" t="s">
        <v>939</v>
      </c>
      <c r="G1200" s="111">
        <v>2</v>
      </c>
      <c r="H1200" s="111"/>
      <c r="I1200" s="111" t="s">
        <v>34</v>
      </c>
      <c r="J1200" s="104"/>
      <c r="K1200" s="105">
        <v>87.5</v>
      </c>
      <c r="L1200" s="103">
        <f t="shared" si="627"/>
        <v>0</v>
      </c>
      <c r="M1200" s="206"/>
      <c r="N1200" s="105"/>
      <c r="O1200" s="102">
        <f t="shared" si="628"/>
        <v>0</v>
      </c>
      <c r="P1200" s="47">
        <f t="shared" si="629"/>
        <v>0</v>
      </c>
    </row>
    <row r="1201" spans="2:16" s="38" customFormat="1" ht="27.6" x14ac:dyDescent="0.3">
      <c r="B1201" s="145" t="str">
        <f>IF(TRIM(G1201)&lt;&gt;"",COUNTA($G$66:G1201)&amp;"","")</f>
        <v>911</v>
      </c>
      <c r="C1201" s="243"/>
      <c r="D1201" s="243"/>
      <c r="E1201" s="200"/>
      <c r="F1201" s="44" t="s">
        <v>940</v>
      </c>
      <c r="G1201" s="111">
        <v>1</v>
      </c>
      <c r="H1201" s="111"/>
      <c r="I1201" s="111" t="s">
        <v>34</v>
      </c>
      <c r="J1201" s="104"/>
      <c r="K1201" s="105">
        <v>87.5</v>
      </c>
      <c r="L1201" s="103">
        <f t="shared" si="627"/>
        <v>0</v>
      </c>
      <c r="M1201" s="206"/>
      <c r="N1201" s="105"/>
      <c r="O1201" s="102">
        <f t="shared" si="628"/>
        <v>0</v>
      </c>
      <c r="P1201" s="47">
        <f t="shared" si="629"/>
        <v>0</v>
      </c>
    </row>
    <row r="1202" spans="2:16" s="38" customFormat="1" x14ac:dyDescent="0.3">
      <c r="B1202" s="145" t="str">
        <f>IF(TRIM(G1202)&lt;&gt;"",COUNTA($G$66:G1202)&amp;"","")</f>
        <v>912</v>
      </c>
      <c r="C1202" s="243"/>
      <c r="D1202" s="243"/>
      <c r="E1202" s="200"/>
      <c r="F1202" s="44" t="s">
        <v>941</v>
      </c>
      <c r="G1202" s="111">
        <v>2</v>
      </c>
      <c r="H1202" s="111"/>
      <c r="I1202" s="111" t="s">
        <v>34</v>
      </c>
      <c r="J1202" s="136"/>
      <c r="K1202" s="137">
        <v>87.5</v>
      </c>
      <c r="L1202" s="103">
        <f t="shared" ref="L1202:L1223" si="630">K1202*J1202</f>
        <v>0</v>
      </c>
      <c r="M1202" s="206"/>
      <c r="N1202" s="105"/>
      <c r="O1202" s="102">
        <f t="shared" ref="O1202:O1223" si="631">N1202+M1202+L1202</f>
        <v>0</v>
      </c>
      <c r="P1202" s="47">
        <f t="shared" ref="P1202:P1223" si="632">O1202*G1202</f>
        <v>0</v>
      </c>
    </row>
    <row r="1203" spans="2:16" s="38" customFormat="1" x14ac:dyDescent="0.3">
      <c r="B1203" s="145" t="str">
        <f>IF(TRIM(G1203)&lt;&gt;"",COUNTA($G$66:G1203)&amp;"","")</f>
        <v>913</v>
      </c>
      <c r="C1203" s="243"/>
      <c r="D1203" s="243"/>
      <c r="E1203" s="200"/>
      <c r="F1203" s="44" t="s">
        <v>942</v>
      </c>
      <c r="G1203" s="111">
        <v>7</v>
      </c>
      <c r="H1203" s="111"/>
      <c r="I1203" s="111" t="s">
        <v>34</v>
      </c>
      <c r="J1203" s="136"/>
      <c r="K1203" s="137">
        <v>87.5</v>
      </c>
      <c r="L1203" s="103">
        <f t="shared" si="630"/>
        <v>0</v>
      </c>
      <c r="M1203" s="206"/>
      <c r="N1203" s="105"/>
      <c r="O1203" s="102">
        <f t="shared" si="631"/>
        <v>0</v>
      </c>
      <c r="P1203" s="47">
        <f t="shared" si="632"/>
        <v>0</v>
      </c>
    </row>
    <row r="1204" spans="2:16" s="38" customFormat="1" x14ac:dyDescent="0.3">
      <c r="B1204" s="145" t="str">
        <f>IF(TRIM(G1204)&lt;&gt;"",COUNTA($G$66:G1204)&amp;"","")</f>
        <v>914</v>
      </c>
      <c r="C1204" s="243"/>
      <c r="D1204" s="243"/>
      <c r="E1204" s="200"/>
      <c r="F1204" s="44" t="s">
        <v>943</v>
      </c>
      <c r="G1204" s="111">
        <v>9</v>
      </c>
      <c r="H1204" s="111"/>
      <c r="I1204" s="111" t="s">
        <v>34</v>
      </c>
      <c r="J1204" s="136"/>
      <c r="K1204" s="137">
        <v>87.5</v>
      </c>
      <c r="L1204" s="103">
        <f t="shared" si="630"/>
        <v>0</v>
      </c>
      <c r="M1204" s="206"/>
      <c r="N1204" s="105"/>
      <c r="O1204" s="102">
        <f t="shared" si="631"/>
        <v>0</v>
      </c>
      <c r="P1204" s="47">
        <f t="shared" si="632"/>
        <v>0</v>
      </c>
    </row>
    <row r="1205" spans="2:16" s="38" customFormat="1" x14ac:dyDescent="0.3">
      <c r="B1205" s="145" t="str">
        <f>IF(TRIM(G1205)&lt;&gt;"",COUNTA($G$66:G1205)&amp;"","")</f>
        <v>915</v>
      </c>
      <c r="C1205" s="243"/>
      <c r="D1205" s="243"/>
      <c r="E1205" s="200"/>
      <c r="F1205" s="44" t="s">
        <v>944</v>
      </c>
      <c r="G1205" s="111">
        <v>1</v>
      </c>
      <c r="H1205" s="111"/>
      <c r="I1205" s="111" t="s">
        <v>34</v>
      </c>
      <c r="J1205" s="136"/>
      <c r="K1205" s="137">
        <v>87.5</v>
      </c>
      <c r="L1205" s="103">
        <f t="shared" si="630"/>
        <v>0</v>
      </c>
      <c r="M1205" s="206"/>
      <c r="N1205" s="105"/>
      <c r="O1205" s="102">
        <f t="shared" si="631"/>
        <v>0</v>
      </c>
      <c r="P1205" s="47">
        <f t="shared" si="632"/>
        <v>0</v>
      </c>
    </row>
    <row r="1206" spans="2:16" s="38" customFormat="1" x14ac:dyDescent="0.3">
      <c r="B1206" s="145" t="str">
        <f>IF(TRIM(G1206)&lt;&gt;"",COUNTA($G$66:G1206)&amp;"","")</f>
        <v>916</v>
      </c>
      <c r="C1206" s="243"/>
      <c r="D1206" s="243"/>
      <c r="E1206" s="200"/>
      <c r="F1206" s="44" t="s">
        <v>945</v>
      </c>
      <c r="G1206" s="111">
        <v>2</v>
      </c>
      <c r="H1206" s="111"/>
      <c r="I1206" s="111" t="s">
        <v>34</v>
      </c>
      <c r="J1206" s="136"/>
      <c r="K1206" s="137">
        <v>87.5</v>
      </c>
      <c r="L1206" s="103">
        <f t="shared" si="630"/>
        <v>0</v>
      </c>
      <c r="M1206" s="206"/>
      <c r="N1206" s="105"/>
      <c r="O1206" s="102">
        <f t="shared" si="631"/>
        <v>0</v>
      </c>
      <c r="P1206" s="47">
        <f t="shared" si="632"/>
        <v>0</v>
      </c>
    </row>
    <row r="1207" spans="2:16" s="38" customFormat="1" x14ac:dyDescent="0.3">
      <c r="B1207" s="145" t="str">
        <f>IF(TRIM(G1207)&lt;&gt;"",COUNTA($G$66:G1207)&amp;"","")</f>
        <v>917</v>
      </c>
      <c r="C1207" s="243"/>
      <c r="D1207" s="243"/>
      <c r="E1207" s="200"/>
      <c r="F1207" s="44" t="s">
        <v>946</v>
      </c>
      <c r="G1207" s="111">
        <v>2</v>
      </c>
      <c r="H1207" s="111"/>
      <c r="I1207" s="111" t="s">
        <v>34</v>
      </c>
      <c r="J1207" s="136"/>
      <c r="K1207" s="137">
        <v>87.5</v>
      </c>
      <c r="L1207" s="103">
        <f t="shared" si="630"/>
        <v>0</v>
      </c>
      <c r="M1207" s="206"/>
      <c r="N1207" s="105"/>
      <c r="O1207" s="102">
        <f t="shared" si="631"/>
        <v>0</v>
      </c>
      <c r="P1207" s="47">
        <f t="shared" si="632"/>
        <v>0</v>
      </c>
    </row>
    <row r="1208" spans="2:16" s="38" customFormat="1" x14ac:dyDescent="0.3">
      <c r="B1208" s="145" t="str">
        <f>IF(TRIM(G1208)&lt;&gt;"",COUNTA($G$66:G1208)&amp;"","")</f>
        <v>918</v>
      </c>
      <c r="C1208" s="243"/>
      <c r="D1208" s="243"/>
      <c r="E1208" s="200"/>
      <c r="F1208" s="44" t="s">
        <v>947</v>
      </c>
      <c r="G1208" s="111">
        <v>1</v>
      </c>
      <c r="H1208" s="111"/>
      <c r="I1208" s="111" t="s">
        <v>34</v>
      </c>
      <c r="J1208" s="136"/>
      <c r="K1208" s="137">
        <v>87.5</v>
      </c>
      <c r="L1208" s="103">
        <f t="shared" si="630"/>
        <v>0</v>
      </c>
      <c r="M1208" s="206"/>
      <c r="N1208" s="105"/>
      <c r="O1208" s="102">
        <f t="shared" si="631"/>
        <v>0</v>
      </c>
      <c r="P1208" s="47">
        <f t="shared" si="632"/>
        <v>0</v>
      </c>
    </row>
    <row r="1209" spans="2:16" s="38" customFormat="1" x14ac:dyDescent="0.3">
      <c r="B1209" s="145" t="str">
        <f>IF(TRIM(G1209)&lt;&gt;"",COUNTA($G$66:G1209)&amp;"","")</f>
        <v>919</v>
      </c>
      <c r="C1209" s="243"/>
      <c r="D1209" s="243"/>
      <c r="E1209" s="200"/>
      <c r="F1209" s="44" t="s">
        <v>948</v>
      </c>
      <c r="G1209" s="111">
        <v>1</v>
      </c>
      <c r="H1209" s="111"/>
      <c r="I1209" s="111" t="s">
        <v>34</v>
      </c>
      <c r="J1209" s="136"/>
      <c r="K1209" s="137">
        <v>87.5</v>
      </c>
      <c r="L1209" s="103">
        <f t="shared" si="630"/>
        <v>0</v>
      </c>
      <c r="M1209" s="206"/>
      <c r="N1209" s="105"/>
      <c r="O1209" s="102">
        <f t="shared" si="631"/>
        <v>0</v>
      </c>
      <c r="P1209" s="47">
        <f t="shared" si="632"/>
        <v>0</v>
      </c>
    </row>
    <row r="1210" spans="2:16" s="38" customFormat="1" x14ac:dyDescent="0.3">
      <c r="B1210" s="145" t="str">
        <f>IF(TRIM(G1210)&lt;&gt;"",COUNTA($G$66:G1210)&amp;"","")</f>
        <v>920</v>
      </c>
      <c r="C1210" s="243"/>
      <c r="D1210" s="243"/>
      <c r="E1210" s="200"/>
      <c r="F1210" s="44" t="s">
        <v>949</v>
      </c>
      <c r="G1210" s="111">
        <v>4</v>
      </c>
      <c r="H1210" s="111"/>
      <c r="I1210" s="111" t="s">
        <v>34</v>
      </c>
      <c r="J1210" s="136"/>
      <c r="K1210" s="137">
        <v>87.5</v>
      </c>
      <c r="L1210" s="103">
        <f t="shared" si="630"/>
        <v>0</v>
      </c>
      <c r="M1210" s="206"/>
      <c r="N1210" s="105"/>
      <c r="O1210" s="102">
        <f t="shared" si="631"/>
        <v>0</v>
      </c>
      <c r="P1210" s="47">
        <f t="shared" si="632"/>
        <v>0</v>
      </c>
    </row>
    <row r="1211" spans="2:16" s="38" customFormat="1" x14ac:dyDescent="0.3">
      <c r="B1211" s="145" t="str">
        <f>IF(TRIM(G1211)&lt;&gt;"",COUNTA($G$66:G1211)&amp;"","")</f>
        <v>921</v>
      </c>
      <c r="C1211" s="243"/>
      <c r="D1211" s="243"/>
      <c r="E1211" s="200"/>
      <c r="F1211" s="44" t="s">
        <v>950</v>
      </c>
      <c r="G1211" s="111">
        <v>5</v>
      </c>
      <c r="H1211" s="111"/>
      <c r="I1211" s="111" t="s">
        <v>34</v>
      </c>
      <c r="J1211" s="136"/>
      <c r="K1211" s="137">
        <v>87.5</v>
      </c>
      <c r="L1211" s="103">
        <f t="shared" si="630"/>
        <v>0</v>
      </c>
      <c r="M1211" s="206"/>
      <c r="N1211" s="105"/>
      <c r="O1211" s="102">
        <f t="shared" si="631"/>
        <v>0</v>
      </c>
      <c r="P1211" s="47">
        <f t="shared" si="632"/>
        <v>0</v>
      </c>
    </row>
    <row r="1212" spans="2:16" s="38" customFormat="1" x14ac:dyDescent="0.3">
      <c r="B1212" s="145" t="str">
        <f>IF(TRIM(G1212)&lt;&gt;"",COUNTA($G$66:G1212)&amp;"","")</f>
        <v>922</v>
      </c>
      <c r="C1212" s="243"/>
      <c r="D1212" s="243"/>
      <c r="E1212" s="200"/>
      <c r="F1212" s="44" t="s">
        <v>951</v>
      </c>
      <c r="G1212" s="111">
        <v>5</v>
      </c>
      <c r="H1212" s="111"/>
      <c r="I1212" s="111" t="s">
        <v>34</v>
      </c>
      <c r="J1212" s="136"/>
      <c r="K1212" s="137">
        <v>87.5</v>
      </c>
      <c r="L1212" s="103">
        <f t="shared" si="630"/>
        <v>0</v>
      </c>
      <c r="M1212" s="206"/>
      <c r="N1212" s="105"/>
      <c r="O1212" s="102">
        <f t="shared" si="631"/>
        <v>0</v>
      </c>
      <c r="P1212" s="47">
        <f t="shared" si="632"/>
        <v>0</v>
      </c>
    </row>
    <row r="1213" spans="2:16" s="38" customFormat="1" x14ac:dyDescent="0.3">
      <c r="B1213" s="145" t="str">
        <f>IF(TRIM(G1213)&lt;&gt;"",COUNTA($G$66:G1213)&amp;"","")</f>
        <v>923</v>
      </c>
      <c r="C1213" s="243"/>
      <c r="D1213" s="243"/>
      <c r="E1213" s="200"/>
      <c r="F1213" s="44" t="s">
        <v>952</v>
      </c>
      <c r="G1213" s="111">
        <v>5</v>
      </c>
      <c r="H1213" s="111"/>
      <c r="I1213" s="111" t="s">
        <v>34</v>
      </c>
      <c r="J1213" s="136"/>
      <c r="K1213" s="137">
        <v>87.5</v>
      </c>
      <c r="L1213" s="103">
        <f t="shared" si="630"/>
        <v>0</v>
      </c>
      <c r="M1213" s="206"/>
      <c r="N1213" s="105"/>
      <c r="O1213" s="102">
        <f t="shared" si="631"/>
        <v>0</v>
      </c>
      <c r="P1213" s="47">
        <f t="shared" si="632"/>
        <v>0</v>
      </c>
    </row>
    <row r="1214" spans="2:16" s="38" customFormat="1" x14ac:dyDescent="0.3">
      <c r="B1214" s="145" t="str">
        <f>IF(TRIM(G1214)&lt;&gt;"",COUNTA($G$66:G1214)&amp;"","")</f>
        <v>924</v>
      </c>
      <c r="C1214" s="243"/>
      <c r="D1214" s="200"/>
      <c r="E1214" s="200"/>
      <c r="F1214" s="44" t="s">
        <v>953</v>
      </c>
      <c r="G1214" s="111">
        <v>425</v>
      </c>
      <c r="H1214" s="111"/>
      <c r="I1214" s="111" t="s">
        <v>36</v>
      </c>
      <c r="J1214" s="136"/>
      <c r="K1214" s="137">
        <v>87.5</v>
      </c>
      <c r="L1214" s="103">
        <f t="shared" si="630"/>
        <v>0</v>
      </c>
      <c r="M1214" s="103"/>
      <c r="N1214" s="105"/>
      <c r="O1214" s="102">
        <f t="shared" si="631"/>
        <v>0</v>
      </c>
      <c r="P1214" s="47">
        <f t="shared" si="632"/>
        <v>0</v>
      </c>
    </row>
    <row r="1215" spans="2:16" s="38" customFormat="1" ht="27.6" x14ac:dyDescent="0.3">
      <c r="B1215" s="145" t="str">
        <f>IF(TRIM(G1215)&lt;&gt;"",COUNTA($G$66:G1215)&amp;"","")</f>
        <v>925</v>
      </c>
      <c r="C1215" s="243"/>
      <c r="D1215" s="200"/>
      <c r="E1215" s="200"/>
      <c r="F1215" s="44" t="s">
        <v>954</v>
      </c>
      <c r="G1215" s="111">
        <v>1160</v>
      </c>
      <c r="H1215" s="111"/>
      <c r="I1215" s="111" t="s">
        <v>36</v>
      </c>
      <c r="J1215" s="136"/>
      <c r="K1215" s="137">
        <v>87.5</v>
      </c>
      <c r="L1215" s="103">
        <f t="shared" si="630"/>
        <v>0</v>
      </c>
      <c r="M1215" s="103"/>
      <c r="N1215" s="105"/>
      <c r="O1215" s="102">
        <f t="shared" si="631"/>
        <v>0</v>
      </c>
      <c r="P1215" s="47">
        <f t="shared" si="632"/>
        <v>0</v>
      </c>
    </row>
    <row r="1216" spans="2:16" s="38" customFormat="1" ht="27.6" x14ac:dyDescent="0.3">
      <c r="B1216" s="145" t="str">
        <f>IF(TRIM(G1216)&lt;&gt;"",COUNTA($G$66:G1216)&amp;"","")</f>
        <v>926</v>
      </c>
      <c r="C1216" s="243"/>
      <c r="D1216" s="200"/>
      <c r="E1216" s="200"/>
      <c r="F1216" s="44" t="s">
        <v>955</v>
      </c>
      <c r="G1216" s="111">
        <v>127</v>
      </c>
      <c r="H1216" s="111"/>
      <c r="I1216" s="111" t="s">
        <v>36</v>
      </c>
      <c r="J1216" s="136"/>
      <c r="K1216" s="137">
        <v>87.5</v>
      </c>
      <c r="L1216" s="103">
        <f t="shared" si="630"/>
        <v>0</v>
      </c>
      <c r="M1216" s="103"/>
      <c r="N1216" s="105"/>
      <c r="O1216" s="102">
        <f t="shared" si="631"/>
        <v>0</v>
      </c>
      <c r="P1216" s="47">
        <f t="shared" si="632"/>
        <v>0</v>
      </c>
    </row>
    <row r="1217" spans="2:16" s="38" customFormat="1" ht="27.6" x14ac:dyDescent="0.3">
      <c r="B1217" s="145" t="str">
        <f>IF(TRIM(G1217)&lt;&gt;"",COUNTA($G$66:G1217)&amp;"","")</f>
        <v>927</v>
      </c>
      <c r="C1217" s="242"/>
      <c r="D1217" s="242"/>
      <c r="E1217" s="200"/>
      <c r="F1217" s="44" t="s">
        <v>956</v>
      </c>
      <c r="G1217" s="111">
        <v>135</v>
      </c>
      <c r="H1217" s="111"/>
      <c r="I1217" s="111" t="s">
        <v>36</v>
      </c>
      <c r="J1217" s="136"/>
      <c r="K1217" s="137">
        <v>87.5</v>
      </c>
      <c r="L1217" s="103">
        <f t="shared" si="630"/>
        <v>0</v>
      </c>
      <c r="M1217" s="103"/>
      <c r="N1217" s="105"/>
      <c r="O1217" s="102">
        <f t="shared" si="631"/>
        <v>0</v>
      </c>
      <c r="P1217" s="47">
        <f t="shared" si="632"/>
        <v>0</v>
      </c>
    </row>
    <row r="1218" spans="2:16" s="38" customFormat="1" ht="27.6" x14ac:dyDescent="0.3">
      <c r="B1218" s="145" t="str">
        <f>IF(TRIM(G1218)&lt;&gt;"",COUNTA($G$66:G1218)&amp;"","")</f>
        <v>928</v>
      </c>
      <c r="C1218" s="243"/>
      <c r="D1218" s="243"/>
      <c r="E1218" s="200"/>
      <c r="F1218" s="44" t="s">
        <v>957</v>
      </c>
      <c r="G1218" s="111">
        <v>6</v>
      </c>
      <c r="H1218" s="111"/>
      <c r="I1218" s="111" t="s">
        <v>36</v>
      </c>
      <c r="J1218" s="136"/>
      <c r="K1218" s="137">
        <v>87.5</v>
      </c>
      <c r="L1218" s="103">
        <f t="shared" si="630"/>
        <v>0</v>
      </c>
      <c r="M1218" s="103"/>
      <c r="N1218" s="105"/>
      <c r="O1218" s="102">
        <f t="shared" si="631"/>
        <v>0</v>
      </c>
      <c r="P1218" s="47">
        <f t="shared" si="632"/>
        <v>0</v>
      </c>
    </row>
    <row r="1219" spans="2:16" s="38" customFormat="1" x14ac:dyDescent="0.3">
      <c r="B1219" s="145" t="str">
        <f>IF(TRIM(G1219)&lt;&gt;"",COUNTA($G$66:G1219)&amp;"","")</f>
        <v>929</v>
      </c>
      <c r="C1219" s="243"/>
      <c r="D1219" s="243"/>
      <c r="E1219" s="200"/>
      <c r="F1219" s="44" t="s">
        <v>958</v>
      </c>
      <c r="G1219" s="111">
        <v>145</v>
      </c>
      <c r="H1219" s="111"/>
      <c r="I1219" s="111" t="s">
        <v>36</v>
      </c>
      <c r="J1219" s="234"/>
      <c r="K1219" s="152">
        <v>87.5</v>
      </c>
      <c r="L1219" s="103">
        <f t="shared" si="630"/>
        <v>0</v>
      </c>
      <c r="M1219" s="103"/>
      <c r="N1219" s="105"/>
      <c r="O1219" s="102">
        <f t="shared" si="631"/>
        <v>0</v>
      </c>
      <c r="P1219" s="47">
        <f t="shared" si="632"/>
        <v>0</v>
      </c>
    </row>
    <row r="1220" spans="2:16" s="38" customFormat="1" x14ac:dyDescent="0.3">
      <c r="B1220" s="145" t="str">
        <f>IF(TRIM(G1220)&lt;&gt;"",COUNTA($G$66:G1220)&amp;"","")</f>
        <v>930</v>
      </c>
      <c r="C1220" s="200"/>
      <c r="D1220" s="200"/>
      <c r="E1220" s="200"/>
      <c r="F1220" s="157" t="s">
        <v>959</v>
      </c>
      <c r="G1220" s="171">
        <v>689.63</v>
      </c>
      <c r="H1220" s="153"/>
      <c r="I1220" s="5" t="s">
        <v>808</v>
      </c>
      <c r="J1220" s="104"/>
      <c r="K1220" s="152">
        <v>87.5</v>
      </c>
      <c r="L1220" s="103">
        <f t="shared" si="630"/>
        <v>0</v>
      </c>
      <c r="M1220" s="206"/>
      <c r="N1220" s="105"/>
      <c r="O1220" s="102">
        <f t="shared" si="631"/>
        <v>0</v>
      </c>
      <c r="P1220" s="47">
        <f t="shared" si="632"/>
        <v>0</v>
      </c>
    </row>
    <row r="1221" spans="2:16" s="38" customFormat="1" x14ac:dyDescent="0.3">
      <c r="B1221" s="145" t="str">
        <f>IF(TRIM(G1221)&lt;&gt;"",COUNTA($G$66:G1221)&amp;"","")</f>
        <v>931</v>
      </c>
      <c r="C1221" s="200"/>
      <c r="D1221" s="200"/>
      <c r="E1221" s="200"/>
      <c r="F1221" s="157" t="s">
        <v>960</v>
      </c>
      <c r="G1221" s="171">
        <v>319</v>
      </c>
      <c r="H1221" s="153"/>
      <c r="I1221" s="5" t="s">
        <v>808</v>
      </c>
      <c r="J1221" s="104"/>
      <c r="K1221" s="152">
        <v>87.5</v>
      </c>
      <c r="L1221" s="103">
        <f t="shared" si="630"/>
        <v>0</v>
      </c>
      <c r="M1221" s="206"/>
      <c r="N1221" s="105"/>
      <c r="O1221" s="102">
        <f t="shared" si="631"/>
        <v>0</v>
      </c>
      <c r="P1221" s="47">
        <f t="shared" si="632"/>
        <v>0</v>
      </c>
    </row>
    <row r="1222" spans="2:16" s="38" customFormat="1" x14ac:dyDescent="0.3">
      <c r="B1222" s="145" t="str">
        <f>IF(TRIM(G1222)&lt;&gt;"",COUNTA($G$66:G1222)&amp;"","")</f>
        <v>932</v>
      </c>
      <c r="C1222" s="200"/>
      <c r="D1222" s="200"/>
      <c r="E1222" s="200"/>
      <c r="F1222" s="157" t="s">
        <v>961</v>
      </c>
      <c r="G1222" s="171">
        <v>355</v>
      </c>
      <c r="H1222" s="153"/>
      <c r="I1222" s="5" t="s">
        <v>808</v>
      </c>
      <c r="J1222" s="104"/>
      <c r="K1222" s="152">
        <v>87.5</v>
      </c>
      <c r="L1222" s="103">
        <f t="shared" si="630"/>
        <v>0</v>
      </c>
      <c r="M1222" s="206"/>
      <c r="N1222" s="105"/>
      <c r="O1222" s="102">
        <f t="shared" si="631"/>
        <v>0</v>
      </c>
      <c r="P1222" s="47">
        <f t="shared" si="632"/>
        <v>0</v>
      </c>
    </row>
    <row r="1223" spans="2:16" s="38" customFormat="1" x14ac:dyDescent="0.3">
      <c r="B1223" s="145" t="str">
        <f>IF(TRIM(G1223)&lt;&gt;"",COUNTA($G$66:G1223)&amp;"","")</f>
        <v>933</v>
      </c>
      <c r="C1223" s="200"/>
      <c r="D1223" s="200"/>
      <c r="E1223" s="200"/>
      <c r="F1223" s="157" t="s">
        <v>962</v>
      </c>
      <c r="G1223" s="171">
        <v>336</v>
      </c>
      <c r="H1223" s="153"/>
      <c r="I1223" s="5" t="s">
        <v>808</v>
      </c>
      <c r="J1223" s="104"/>
      <c r="K1223" s="152">
        <v>87.5</v>
      </c>
      <c r="L1223" s="103">
        <f t="shared" si="630"/>
        <v>0</v>
      </c>
      <c r="M1223" s="206"/>
      <c r="N1223" s="105"/>
      <c r="O1223" s="102">
        <f t="shared" si="631"/>
        <v>0</v>
      </c>
      <c r="P1223" s="47">
        <f t="shared" si="632"/>
        <v>0</v>
      </c>
    </row>
    <row r="1224" spans="2:16" s="38" customFormat="1" x14ac:dyDescent="0.3">
      <c r="B1224" s="92" t="str">
        <f>IF(TRIM(G1224)&lt;&gt;"",COUNTA($G$66:G1224)&amp;"","")</f>
        <v/>
      </c>
      <c r="C1224" s="91"/>
      <c r="D1224" s="91"/>
      <c r="E1224" s="89">
        <v>331000</v>
      </c>
      <c r="F1224" s="196" t="s">
        <v>963</v>
      </c>
      <c r="G1224" s="90"/>
      <c r="H1224" s="124"/>
      <c r="I1224" s="91"/>
      <c r="J1224" s="91"/>
      <c r="K1224" s="91"/>
      <c r="L1224" s="91"/>
      <c r="M1224" s="231"/>
      <c r="N1224" s="91"/>
      <c r="O1224" s="91"/>
      <c r="P1224" s="232"/>
    </row>
    <row r="1225" spans="2:16" s="38" customFormat="1" x14ac:dyDescent="0.3">
      <c r="B1225" s="39" t="str">
        <f>IF(TRIM(G1225)&lt;&gt;"",COUNTA($G$66:G1225)&amp;"","")</f>
        <v>934</v>
      </c>
      <c r="C1225" s="200"/>
      <c r="D1225" s="200"/>
      <c r="E1225" s="200"/>
      <c r="F1225" s="44" t="s">
        <v>964</v>
      </c>
      <c r="G1225" s="111">
        <v>1</v>
      </c>
      <c r="H1225" s="111"/>
      <c r="I1225" s="111" t="s">
        <v>34</v>
      </c>
      <c r="J1225" s="104"/>
      <c r="K1225" s="105">
        <v>87.5</v>
      </c>
      <c r="L1225" s="103">
        <f t="shared" ref="L1225:L1227" si="633">K1225*J1225</f>
        <v>0</v>
      </c>
      <c r="M1225" s="206"/>
      <c r="N1225" s="105"/>
      <c r="O1225" s="102">
        <f t="shared" ref="O1225:O1227" si="634">(N1225+M1225+L1225)</f>
        <v>0</v>
      </c>
      <c r="P1225" s="47">
        <f t="shared" ref="P1225:P1227" si="635">O1225*G1225</f>
        <v>0</v>
      </c>
    </row>
    <row r="1226" spans="2:16" s="38" customFormat="1" ht="27.6" x14ac:dyDescent="0.3">
      <c r="B1226" s="39" t="str">
        <f>IF(TRIM(G1226)&lt;&gt;"",COUNTA($G$66:G1226)&amp;"","")</f>
        <v>935</v>
      </c>
      <c r="C1226" s="200"/>
      <c r="D1226" s="200"/>
      <c r="E1226" s="200"/>
      <c r="F1226" s="44" t="s">
        <v>965</v>
      </c>
      <c r="G1226" s="111">
        <v>1</v>
      </c>
      <c r="H1226" s="111"/>
      <c r="I1226" s="111" t="s">
        <v>34</v>
      </c>
      <c r="J1226" s="104"/>
      <c r="K1226" s="105">
        <v>87.5</v>
      </c>
      <c r="L1226" s="103">
        <f t="shared" si="633"/>
        <v>0</v>
      </c>
      <c r="M1226" s="206"/>
      <c r="N1226" s="105"/>
      <c r="O1226" s="102">
        <f t="shared" si="634"/>
        <v>0</v>
      </c>
      <c r="P1226" s="47">
        <f t="shared" si="635"/>
        <v>0</v>
      </c>
    </row>
    <row r="1227" spans="2:16" s="38" customFormat="1" ht="27.6" x14ac:dyDescent="0.3">
      <c r="B1227" s="39" t="str">
        <f>IF(TRIM(G1227)&lt;&gt;"",COUNTA($G$66:G1227)&amp;"","")</f>
        <v>936</v>
      </c>
      <c r="C1227" s="200"/>
      <c r="D1227" s="200"/>
      <c r="E1227" s="200"/>
      <c r="F1227" s="44" t="s">
        <v>966</v>
      </c>
      <c r="G1227" s="111">
        <v>1</v>
      </c>
      <c r="H1227" s="111"/>
      <c r="I1227" s="111" t="s">
        <v>34</v>
      </c>
      <c r="J1227" s="104"/>
      <c r="K1227" s="105">
        <v>87.5</v>
      </c>
      <c r="L1227" s="103">
        <f t="shared" si="633"/>
        <v>0</v>
      </c>
      <c r="M1227" s="206"/>
      <c r="N1227" s="105"/>
      <c r="O1227" s="102">
        <f t="shared" si="634"/>
        <v>0</v>
      </c>
      <c r="P1227" s="47">
        <f t="shared" si="635"/>
        <v>0</v>
      </c>
    </row>
    <row r="1228" spans="2:16" s="38" customFormat="1" x14ac:dyDescent="0.3">
      <c r="B1228" s="39" t="str">
        <f>IF(TRIM(G1228)&lt;&gt;"",COUNTA($G$66:G1228)&amp;"","")</f>
        <v>937</v>
      </c>
      <c r="C1228" s="200"/>
      <c r="D1228" s="213"/>
      <c r="E1228" s="200"/>
      <c r="F1228" s="44" t="s">
        <v>967</v>
      </c>
      <c r="G1228" s="111">
        <v>230</v>
      </c>
      <c r="H1228" s="111"/>
      <c r="I1228" s="111" t="s">
        <v>36</v>
      </c>
      <c r="J1228" s="136"/>
      <c r="K1228" s="137">
        <v>87.5</v>
      </c>
      <c r="L1228" s="103">
        <f t="shared" ref="L1228:L1232" si="636">K1228*J1228</f>
        <v>0</v>
      </c>
      <c r="M1228" s="103"/>
      <c r="N1228" s="105"/>
      <c r="O1228" s="102">
        <f t="shared" ref="O1228:O1232" si="637">N1228+M1228+L1228</f>
        <v>0</v>
      </c>
      <c r="P1228" s="47">
        <f t="shared" ref="P1228:P1232" si="638">O1228*G1228</f>
        <v>0</v>
      </c>
    </row>
    <row r="1229" spans="2:16" s="38" customFormat="1" x14ac:dyDescent="0.3">
      <c r="B1229" s="39" t="str">
        <f>IF(TRIM(G1229)&lt;&gt;"",COUNTA($G$66:G1229)&amp;"","")</f>
        <v>938</v>
      </c>
      <c r="C1229" s="178"/>
      <c r="D1229" s="178"/>
      <c r="E1229" s="178"/>
      <c r="F1229" s="88" t="s">
        <v>959</v>
      </c>
      <c r="G1229" s="171">
        <v>102</v>
      </c>
      <c r="H1229" s="153"/>
      <c r="I1229" s="5" t="s">
        <v>808</v>
      </c>
      <c r="J1229" s="104"/>
      <c r="K1229" s="137">
        <v>87.5</v>
      </c>
      <c r="L1229" s="103">
        <f t="shared" si="636"/>
        <v>0</v>
      </c>
      <c r="M1229" s="206"/>
      <c r="N1229" s="105"/>
      <c r="O1229" s="102">
        <f t="shared" si="637"/>
        <v>0</v>
      </c>
      <c r="P1229" s="47">
        <f t="shared" si="638"/>
        <v>0</v>
      </c>
    </row>
    <row r="1230" spans="2:16" s="38" customFormat="1" x14ac:dyDescent="0.3">
      <c r="B1230" s="39" t="str">
        <f>IF(TRIM(G1230)&lt;&gt;"",COUNTA($G$66:G1230)&amp;"","")</f>
        <v>939</v>
      </c>
      <c r="C1230" s="178"/>
      <c r="D1230" s="178"/>
      <c r="E1230" s="178"/>
      <c r="F1230" s="88" t="s">
        <v>960</v>
      </c>
      <c r="G1230" s="171">
        <v>48</v>
      </c>
      <c r="H1230" s="153"/>
      <c r="I1230" s="5" t="s">
        <v>808</v>
      </c>
      <c r="J1230" s="104"/>
      <c r="K1230" s="137">
        <v>87.5</v>
      </c>
      <c r="L1230" s="103">
        <f t="shared" si="636"/>
        <v>0</v>
      </c>
      <c r="M1230" s="206"/>
      <c r="N1230" s="105"/>
      <c r="O1230" s="102">
        <f t="shared" si="637"/>
        <v>0</v>
      </c>
      <c r="P1230" s="47">
        <f t="shared" si="638"/>
        <v>0</v>
      </c>
    </row>
    <row r="1231" spans="2:16" s="38" customFormat="1" x14ac:dyDescent="0.3">
      <c r="B1231" s="39" t="str">
        <f>IF(TRIM(G1231)&lt;&gt;"",COUNTA($G$66:G1231)&amp;"","")</f>
        <v>940</v>
      </c>
      <c r="C1231" s="178"/>
      <c r="D1231" s="178"/>
      <c r="E1231" s="178"/>
      <c r="F1231" s="88" t="s">
        <v>961</v>
      </c>
      <c r="G1231" s="171">
        <v>56.49</v>
      </c>
      <c r="H1231" s="153"/>
      <c r="I1231" s="5" t="s">
        <v>808</v>
      </c>
      <c r="J1231" s="104"/>
      <c r="K1231" s="137">
        <v>87.5</v>
      </c>
      <c r="L1231" s="103">
        <f t="shared" si="636"/>
        <v>0</v>
      </c>
      <c r="M1231" s="206"/>
      <c r="N1231" s="105"/>
      <c r="O1231" s="102">
        <f t="shared" si="637"/>
        <v>0</v>
      </c>
      <c r="P1231" s="47">
        <f t="shared" si="638"/>
        <v>0</v>
      </c>
    </row>
    <row r="1232" spans="2:16" s="38" customFormat="1" x14ac:dyDescent="0.3">
      <c r="B1232" s="39" t="str">
        <f>IF(TRIM(G1232)&lt;&gt;"",COUNTA($G$66:G1232)&amp;"","")</f>
        <v>941</v>
      </c>
      <c r="C1232" s="178"/>
      <c r="D1232" s="178"/>
      <c r="E1232" s="178"/>
      <c r="F1232" s="88" t="s">
        <v>962</v>
      </c>
      <c r="G1232" s="171">
        <v>45.32</v>
      </c>
      <c r="H1232" s="153"/>
      <c r="I1232" s="5" t="s">
        <v>808</v>
      </c>
      <c r="J1232" s="104"/>
      <c r="K1232" s="137">
        <v>87.5</v>
      </c>
      <c r="L1232" s="103">
        <f t="shared" si="636"/>
        <v>0</v>
      </c>
      <c r="M1232" s="206"/>
      <c r="N1232" s="105"/>
      <c r="O1232" s="102">
        <f t="shared" si="637"/>
        <v>0</v>
      </c>
      <c r="P1232" s="47">
        <f t="shared" si="638"/>
        <v>0</v>
      </c>
    </row>
    <row r="1233" spans="2:16" s="38" customFormat="1" x14ac:dyDescent="0.3">
      <c r="B1233" s="92" t="str">
        <f>IF(TRIM(G1233)&lt;&gt;"",COUNTA($G$66:G1233)&amp;"","")</f>
        <v/>
      </c>
      <c r="C1233" s="91"/>
      <c r="D1233" s="91"/>
      <c r="E1233" s="89">
        <v>331000</v>
      </c>
      <c r="F1233" s="196" t="s">
        <v>968</v>
      </c>
      <c r="G1233" s="90"/>
      <c r="H1233" s="124"/>
      <c r="I1233" s="91"/>
      <c r="J1233" s="91"/>
      <c r="K1233" s="91"/>
      <c r="L1233" s="91"/>
      <c r="M1233" s="231"/>
      <c r="N1233" s="91"/>
      <c r="O1233" s="91"/>
      <c r="P1233" s="232"/>
    </row>
    <row r="1234" spans="2:16" s="38" customFormat="1" ht="27.6" x14ac:dyDescent="0.3">
      <c r="B1234" s="39" t="str">
        <f>IF(TRIM(G1234)&lt;&gt;"",COUNTA($G$66:G1234)&amp;"","")</f>
        <v>942</v>
      </c>
      <c r="C1234" s="242"/>
      <c r="D1234" s="242"/>
      <c r="E1234" s="242"/>
      <c r="F1234" s="44" t="s">
        <v>969</v>
      </c>
      <c r="G1234" s="111">
        <v>1</v>
      </c>
      <c r="H1234" s="111"/>
      <c r="I1234" s="111" t="s">
        <v>34</v>
      </c>
      <c r="J1234" s="136"/>
      <c r="K1234" s="137">
        <v>87.5</v>
      </c>
      <c r="L1234" s="103">
        <f t="shared" ref="L1234:L1243" si="639">K1234*J1234</f>
        <v>0</v>
      </c>
      <c r="M1234" s="206"/>
      <c r="N1234" s="105"/>
      <c r="O1234" s="102">
        <f t="shared" ref="O1234:O1241" si="640">N1234+M1234+L1234</f>
        <v>0</v>
      </c>
      <c r="P1234" s="47">
        <f t="shared" ref="P1234:P1243" si="641">O1234*G1234</f>
        <v>0</v>
      </c>
    </row>
    <row r="1235" spans="2:16" s="38" customFormat="1" ht="27.6" x14ac:dyDescent="0.3">
      <c r="B1235" s="39" t="str">
        <f>IF(TRIM(G1235)&lt;&gt;"",COUNTA($G$66:G1235)&amp;"","")</f>
        <v>943</v>
      </c>
      <c r="C1235" s="243"/>
      <c r="D1235" s="243"/>
      <c r="E1235" s="243"/>
      <c r="F1235" s="44" t="s">
        <v>970</v>
      </c>
      <c r="G1235" s="111">
        <v>1</v>
      </c>
      <c r="H1235" s="111"/>
      <c r="I1235" s="111" t="s">
        <v>34</v>
      </c>
      <c r="J1235" s="136"/>
      <c r="K1235" s="137">
        <v>87.5</v>
      </c>
      <c r="L1235" s="103">
        <f t="shared" si="639"/>
        <v>0</v>
      </c>
      <c r="M1235" s="206"/>
      <c r="N1235" s="105"/>
      <c r="O1235" s="102">
        <f t="shared" si="640"/>
        <v>0</v>
      </c>
      <c r="P1235" s="47">
        <f t="shared" si="641"/>
        <v>0</v>
      </c>
    </row>
    <row r="1236" spans="2:16" s="38" customFormat="1" ht="27.6" x14ac:dyDescent="0.3">
      <c r="B1236" s="39" t="str">
        <f>IF(TRIM(G1236)&lt;&gt;"",COUNTA($G$66:G1236)&amp;"","")</f>
        <v>944</v>
      </c>
      <c r="C1236" s="243"/>
      <c r="D1236" s="243"/>
      <c r="E1236" s="243"/>
      <c r="F1236" s="44" t="s">
        <v>971</v>
      </c>
      <c r="G1236" s="111">
        <v>1</v>
      </c>
      <c r="H1236" s="111"/>
      <c r="I1236" s="111" t="s">
        <v>34</v>
      </c>
      <c r="J1236" s="136"/>
      <c r="K1236" s="137">
        <v>87.5</v>
      </c>
      <c r="L1236" s="103">
        <f t="shared" si="639"/>
        <v>0</v>
      </c>
      <c r="M1236" s="206"/>
      <c r="N1236" s="105"/>
      <c r="O1236" s="102">
        <f t="shared" si="640"/>
        <v>0</v>
      </c>
      <c r="P1236" s="47">
        <f t="shared" si="641"/>
        <v>0</v>
      </c>
    </row>
    <row r="1237" spans="2:16" s="38" customFormat="1" ht="27.6" x14ac:dyDescent="0.3">
      <c r="B1237" s="39" t="str">
        <f>IF(TRIM(G1237)&lt;&gt;"",COUNTA($G$66:G1237)&amp;"","")</f>
        <v>945</v>
      </c>
      <c r="C1237" s="243"/>
      <c r="D1237" s="243"/>
      <c r="E1237" s="243"/>
      <c r="F1237" s="44" t="s">
        <v>972</v>
      </c>
      <c r="G1237" s="111">
        <v>1</v>
      </c>
      <c r="H1237" s="111"/>
      <c r="I1237" s="111" t="s">
        <v>34</v>
      </c>
      <c r="J1237" s="136"/>
      <c r="K1237" s="137">
        <v>87.5</v>
      </c>
      <c r="L1237" s="103">
        <f t="shared" si="639"/>
        <v>0</v>
      </c>
      <c r="M1237" s="206"/>
      <c r="N1237" s="105"/>
      <c r="O1237" s="102">
        <f t="shared" si="640"/>
        <v>0</v>
      </c>
      <c r="P1237" s="47">
        <f t="shared" si="641"/>
        <v>0</v>
      </c>
    </row>
    <row r="1238" spans="2:16" s="38" customFormat="1" ht="27.6" x14ac:dyDescent="0.3">
      <c r="B1238" s="39" t="str">
        <f>IF(TRIM(G1238)&lt;&gt;"",COUNTA($G$66:G1238)&amp;"","")</f>
        <v>946</v>
      </c>
      <c r="C1238" s="243"/>
      <c r="D1238" s="243"/>
      <c r="E1238" s="243"/>
      <c r="F1238" s="44" t="s">
        <v>973</v>
      </c>
      <c r="G1238" s="111">
        <v>1</v>
      </c>
      <c r="H1238" s="111"/>
      <c r="I1238" s="111" t="s">
        <v>34</v>
      </c>
      <c r="J1238" s="136"/>
      <c r="K1238" s="137">
        <v>87.5</v>
      </c>
      <c r="L1238" s="103">
        <f t="shared" si="639"/>
        <v>0</v>
      </c>
      <c r="M1238" s="206"/>
      <c r="N1238" s="105"/>
      <c r="O1238" s="102">
        <f t="shared" si="640"/>
        <v>0</v>
      </c>
      <c r="P1238" s="47">
        <f t="shared" si="641"/>
        <v>0</v>
      </c>
    </row>
    <row r="1239" spans="2:16" s="38" customFormat="1" ht="27.6" x14ac:dyDescent="0.3">
      <c r="B1239" s="39" t="str">
        <f>IF(TRIM(G1239)&lt;&gt;"",COUNTA($G$66:G1239)&amp;"","")</f>
        <v>947</v>
      </c>
      <c r="C1239" s="243"/>
      <c r="D1239" s="243"/>
      <c r="E1239" s="243"/>
      <c r="F1239" s="44" t="s">
        <v>974</v>
      </c>
      <c r="G1239" s="111">
        <v>1</v>
      </c>
      <c r="H1239" s="111"/>
      <c r="I1239" s="111" t="s">
        <v>34</v>
      </c>
      <c r="J1239" s="136"/>
      <c r="K1239" s="137">
        <v>87.5</v>
      </c>
      <c r="L1239" s="103">
        <f t="shared" si="639"/>
        <v>0</v>
      </c>
      <c r="M1239" s="206"/>
      <c r="N1239" s="105"/>
      <c r="O1239" s="102">
        <f t="shared" si="640"/>
        <v>0</v>
      </c>
      <c r="P1239" s="47">
        <f t="shared" si="641"/>
        <v>0</v>
      </c>
    </row>
    <row r="1240" spans="2:16" s="38" customFormat="1" ht="27.6" x14ac:dyDescent="0.3">
      <c r="B1240" s="39" t="str">
        <f>IF(TRIM(G1240)&lt;&gt;"",COUNTA($G$66:G1240)&amp;"","")</f>
        <v>948</v>
      </c>
      <c r="C1240" s="243"/>
      <c r="D1240" s="243"/>
      <c r="E1240" s="243"/>
      <c r="F1240" s="44" t="s">
        <v>975</v>
      </c>
      <c r="G1240" s="111">
        <v>1</v>
      </c>
      <c r="H1240" s="111"/>
      <c r="I1240" s="111" t="s">
        <v>34</v>
      </c>
      <c r="J1240" s="136"/>
      <c r="K1240" s="137">
        <v>87.5</v>
      </c>
      <c r="L1240" s="103">
        <f t="shared" si="639"/>
        <v>0</v>
      </c>
      <c r="M1240" s="206"/>
      <c r="N1240" s="105"/>
      <c r="O1240" s="102">
        <f t="shared" si="640"/>
        <v>0</v>
      </c>
      <c r="P1240" s="47">
        <f t="shared" si="641"/>
        <v>0</v>
      </c>
    </row>
    <row r="1241" spans="2:16" s="38" customFormat="1" x14ac:dyDescent="0.3">
      <c r="B1241" s="39" t="str">
        <f>IF(TRIM(G1241)&lt;&gt;"",COUNTA($G$66:G1241)&amp;"","")</f>
        <v>949</v>
      </c>
      <c r="C1241" s="243"/>
      <c r="D1241" s="243"/>
      <c r="E1241" s="243"/>
      <c r="F1241" s="44" t="s">
        <v>976</v>
      </c>
      <c r="G1241" s="111">
        <v>1</v>
      </c>
      <c r="H1241" s="111"/>
      <c r="I1241" s="111" t="s">
        <v>34</v>
      </c>
      <c r="J1241" s="136"/>
      <c r="K1241" s="137">
        <v>87.5</v>
      </c>
      <c r="L1241" s="103">
        <f t="shared" si="639"/>
        <v>0</v>
      </c>
      <c r="M1241" s="206"/>
      <c r="N1241" s="105"/>
      <c r="O1241" s="102">
        <f t="shared" si="640"/>
        <v>0</v>
      </c>
      <c r="P1241" s="47">
        <f t="shared" si="641"/>
        <v>0</v>
      </c>
    </row>
    <row r="1242" spans="2:16" s="38" customFormat="1" x14ac:dyDescent="0.3">
      <c r="B1242" s="39" t="str">
        <f>IF(TRIM(G1242)&lt;&gt;"",COUNTA($G$66:G1242)&amp;"","")</f>
        <v>950</v>
      </c>
      <c r="C1242" s="243"/>
      <c r="D1242" s="243"/>
      <c r="E1242" s="243"/>
      <c r="F1242" s="44" t="s">
        <v>977</v>
      </c>
      <c r="G1242" s="111">
        <v>350</v>
      </c>
      <c r="H1242" s="111"/>
      <c r="I1242" s="111" t="s">
        <v>36</v>
      </c>
      <c r="J1242" s="104"/>
      <c r="K1242" s="105">
        <v>87.5</v>
      </c>
      <c r="L1242" s="103">
        <f t="shared" si="639"/>
        <v>0</v>
      </c>
      <c r="M1242" s="206"/>
      <c r="N1242" s="105"/>
      <c r="O1242" s="102">
        <f t="shared" ref="O1242:O1243" si="642">(N1242+M1242+L1242)</f>
        <v>0</v>
      </c>
      <c r="P1242" s="47">
        <f t="shared" si="641"/>
        <v>0</v>
      </c>
    </row>
    <row r="1243" spans="2:16" s="38" customFormat="1" x14ac:dyDescent="0.3">
      <c r="B1243" s="39" t="str">
        <f>IF(TRIM(G1243)&lt;&gt;"",COUNTA($G$66:G1243)&amp;"","")</f>
        <v>951</v>
      </c>
      <c r="C1243" s="243"/>
      <c r="D1243" s="243"/>
      <c r="E1243" s="243"/>
      <c r="F1243" s="44" t="s">
        <v>978</v>
      </c>
      <c r="G1243" s="111">
        <v>28</v>
      </c>
      <c r="H1243" s="111"/>
      <c r="I1243" s="111" t="s">
        <v>36</v>
      </c>
      <c r="J1243" s="104"/>
      <c r="K1243" s="105">
        <v>87.5</v>
      </c>
      <c r="L1243" s="103">
        <f t="shared" si="639"/>
        <v>0</v>
      </c>
      <c r="M1243" s="206"/>
      <c r="N1243" s="105"/>
      <c r="O1243" s="102">
        <f t="shared" si="642"/>
        <v>0</v>
      </c>
      <c r="P1243" s="47">
        <f t="shared" si="641"/>
        <v>0</v>
      </c>
    </row>
    <row r="1244" spans="2:16" s="38" customFormat="1" x14ac:dyDescent="0.3">
      <c r="B1244" s="39" t="str">
        <f>IF(TRIM(G1244)&lt;&gt;"",COUNTA($G$66:G1244)&amp;"","")</f>
        <v>952</v>
      </c>
      <c r="C1244" s="243"/>
      <c r="D1244" s="243"/>
      <c r="E1244" s="243"/>
      <c r="F1244" s="44" t="s">
        <v>979</v>
      </c>
      <c r="G1244" s="111">
        <v>562</v>
      </c>
      <c r="H1244" s="111"/>
      <c r="I1244" s="111" t="s">
        <v>36</v>
      </c>
      <c r="J1244" s="136"/>
      <c r="K1244" s="137">
        <v>87.5</v>
      </c>
      <c r="L1244" s="103">
        <f t="shared" ref="L1244:L1249" si="643">K1244*J1244</f>
        <v>0</v>
      </c>
      <c r="M1244" s="206"/>
      <c r="N1244" s="105"/>
      <c r="O1244" s="102">
        <f t="shared" ref="O1244:O1249" si="644">N1244+M1244+L1244</f>
        <v>0</v>
      </c>
      <c r="P1244" s="47">
        <f t="shared" ref="P1244:P1249" si="645">O1244*G1244</f>
        <v>0</v>
      </c>
    </row>
    <row r="1245" spans="2:16" s="38" customFormat="1" x14ac:dyDescent="0.3">
      <c r="B1245" s="39" t="str">
        <f>IF(TRIM(G1245)&lt;&gt;"",COUNTA($G$66:G1245)&amp;"","")</f>
        <v>953</v>
      </c>
      <c r="C1245" s="243"/>
      <c r="D1245" s="243"/>
      <c r="E1245" s="243"/>
      <c r="F1245" s="44" t="s">
        <v>980</v>
      </c>
      <c r="G1245" s="111">
        <v>41</v>
      </c>
      <c r="H1245" s="111"/>
      <c r="I1245" s="111" t="s">
        <v>36</v>
      </c>
      <c r="J1245" s="136"/>
      <c r="K1245" s="137">
        <v>87.5</v>
      </c>
      <c r="L1245" s="103">
        <f t="shared" si="643"/>
        <v>0</v>
      </c>
      <c r="M1245" s="206"/>
      <c r="N1245" s="105"/>
      <c r="O1245" s="102">
        <f t="shared" si="644"/>
        <v>0</v>
      </c>
      <c r="P1245" s="47">
        <f t="shared" si="645"/>
        <v>0</v>
      </c>
    </row>
    <row r="1246" spans="2:16" s="38" customFormat="1" x14ac:dyDescent="0.3">
      <c r="B1246" s="39" t="str">
        <f>IF(TRIM(G1246)&lt;&gt;"",COUNTA($G$66:G1246)&amp;"","")</f>
        <v>954</v>
      </c>
      <c r="C1246" s="243"/>
      <c r="D1246" s="243"/>
      <c r="E1246" s="243"/>
      <c r="F1246" s="157" t="s">
        <v>959</v>
      </c>
      <c r="G1246" s="165">
        <v>275</v>
      </c>
      <c r="H1246" s="192"/>
      <c r="I1246" s="166" t="s">
        <v>808</v>
      </c>
      <c r="J1246" s="104"/>
      <c r="K1246" s="137">
        <v>87.5</v>
      </c>
      <c r="L1246" s="103">
        <f t="shared" si="643"/>
        <v>0</v>
      </c>
      <c r="M1246" s="206"/>
      <c r="N1246" s="105"/>
      <c r="O1246" s="102">
        <f t="shared" si="644"/>
        <v>0</v>
      </c>
      <c r="P1246" s="47">
        <f t="shared" si="645"/>
        <v>0</v>
      </c>
    </row>
    <row r="1247" spans="2:16" s="38" customFormat="1" x14ac:dyDescent="0.3">
      <c r="B1247" s="39" t="str">
        <f>IF(TRIM(G1247)&lt;&gt;"",COUNTA($G$66:G1247)&amp;"","")</f>
        <v>955</v>
      </c>
      <c r="C1247" s="243"/>
      <c r="D1247" s="243"/>
      <c r="E1247" s="243"/>
      <c r="F1247" s="157" t="s">
        <v>960</v>
      </c>
      <c r="G1247" s="165">
        <v>127.31</v>
      </c>
      <c r="H1247" s="192"/>
      <c r="I1247" s="166" t="s">
        <v>808</v>
      </c>
      <c r="J1247" s="104"/>
      <c r="K1247" s="137">
        <v>87.5</v>
      </c>
      <c r="L1247" s="103">
        <f t="shared" si="643"/>
        <v>0</v>
      </c>
      <c r="M1247" s="206"/>
      <c r="N1247" s="105"/>
      <c r="O1247" s="102">
        <f t="shared" si="644"/>
        <v>0</v>
      </c>
      <c r="P1247" s="47">
        <f t="shared" si="645"/>
        <v>0</v>
      </c>
    </row>
    <row r="1248" spans="2:16" s="38" customFormat="1" x14ac:dyDescent="0.3">
      <c r="B1248" s="39" t="str">
        <f>IF(TRIM(G1248)&lt;&gt;"",COUNTA($G$66:G1248)&amp;"","")</f>
        <v>956</v>
      </c>
      <c r="C1248" s="243"/>
      <c r="D1248" s="243"/>
      <c r="E1248" s="243"/>
      <c r="F1248" s="157" t="s">
        <v>961</v>
      </c>
      <c r="G1248" s="165">
        <v>154.81</v>
      </c>
      <c r="H1248" s="192"/>
      <c r="I1248" s="166" t="s">
        <v>808</v>
      </c>
      <c r="J1248" s="104"/>
      <c r="K1248" s="137">
        <v>87.5</v>
      </c>
      <c r="L1248" s="103">
        <f t="shared" si="643"/>
        <v>0</v>
      </c>
      <c r="M1248" s="206"/>
      <c r="N1248" s="105"/>
      <c r="O1248" s="102">
        <f t="shared" si="644"/>
        <v>0</v>
      </c>
      <c r="P1248" s="47">
        <f t="shared" si="645"/>
        <v>0</v>
      </c>
    </row>
    <row r="1249" spans="2:17" s="38" customFormat="1" x14ac:dyDescent="0.3">
      <c r="B1249" s="39" t="str">
        <f>IF(TRIM(G1249)&lt;&gt;"",COUNTA($G$66:G1249)&amp;"","")</f>
        <v>957</v>
      </c>
      <c r="C1249" s="244"/>
      <c r="D1249" s="244"/>
      <c r="E1249" s="244"/>
      <c r="F1249" s="157" t="s">
        <v>962</v>
      </c>
      <c r="G1249" s="165">
        <v>120</v>
      </c>
      <c r="H1249" s="192"/>
      <c r="I1249" s="166" t="s">
        <v>808</v>
      </c>
      <c r="J1249" s="104"/>
      <c r="K1249" s="137">
        <v>87.5</v>
      </c>
      <c r="L1249" s="103">
        <f t="shared" si="643"/>
        <v>0</v>
      </c>
      <c r="M1249" s="206"/>
      <c r="N1249" s="105"/>
      <c r="O1249" s="102">
        <f t="shared" si="644"/>
        <v>0</v>
      </c>
      <c r="P1249" s="47">
        <f t="shared" si="645"/>
        <v>0</v>
      </c>
    </row>
    <row r="1250" spans="2:17" s="38" customFormat="1" ht="14.4" thickBot="1" x14ac:dyDescent="0.35">
      <c r="B1250" s="39" t="str">
        <f>IF(TRIM(G1250)&lt;&gt;"",COUNTA($G$66:G1250)&amp;"","")</f>
        <v/>
      </c>
      <c r="C1250" s="110"/>
      <c r="D1250" s="110"/>
      <c r="E1250" s="207"/>
      <c r="F1250" s="17" t="s">
        <v>8</v>
      </c>
      <c r="G1250" s="35"/>
      <c r="H1250" s="203"/>
      <c r="I1250" s="26"/>
      <c r="J1250" s="37"/>
      <c r="K1250" s="37"/>
      <c r="L1250" s="19"/>
      <c r="M1250" s="70"/>
      <c r="N1250" s="37"/>
      <c r="O1250" s="19"/>
      <c r="P1250" s="48">
        <f>SUM(P1194:P1249)</f>
        <v>0</v>
      </c>
      <c r="Q1250" s="208"/>
    </row>
    <row r="1251" spans="2:17" s="38" customFormat="1" x14ac:dyDescent="0.3">
      <c r="B1251" s="39"/>
      <c r="C1251" s="110"/>
      <c r="D1251" s="110"/>
      <c r="E1251" s="207"/>
      <c r="F1251" s="17"/>
      <c r="G1251" s="171"/>
      <c r="H1251" s="153"/>
      <c r="I1251" s="5"/>
      <c r="J1251" s="168"/>
      <c r="K1251" s="168"/>
      <c r="L1251" s="209"/>
      <c r="M1251" s="210"/>
      <c r="N1251" s="168"/>
      <c r="O1251" s="209"/>
      <c r="P1251" s="211"/>
      <c r="Q1251" s="208"/>
    </row>
    <row r="1252" spans="2:17" s="38" customFormat="1" x14ac:dyDescent="0.3">
      <c r="B1252" s="39" t="str">
        <f>IF(TRIM(G1252)&lt;&gt;"",COUNTA($G$66:G1252)&amp;"","")</f>
        <v/>
      </c>
      <c r="C1252" s="111"/>
      <c r="D1252" s="111"/>
      <c r="E1252" s="111"/>
      <c r="F1252" s="40" t="s">
        <v>18</v>
      </c>
      <c r="G1252" s="111"/>
      <c r="H1252" s="111"/>
      <c r="I1252" s="41"/>
      <c r="J1252" s="78"/>
      <c r="K1252" s="79"/>
      <c r="L1252" s="79"/>
      <c r="M1252" s="80"/>
      <c r="N1252" s="4"/>
      <c r="O1252" s="1"/>
      <c r="P1252" s="106"/>
    </row>
    <row r="1253" spans="2:17" s="38" customFormat="1" x14ac:dyDescent="0.3">
      <c r="B1253" s="42" t="str">
        <f>IF(TRIM(G1253)&lt;&gt;"",COUNTA($G$66:G1253)&amp;"","")</f>
        <v/>
      </c>
      <c r="C1253" s="112"/>
      <c r="D1253" s="112"/>
      <c r="E1253" s="112"/>
      <c r="F1253" s="40" t="s">
        <v>28</v>
      </c>
      <c r="G1253" s="43"/>
      <c r="H1253" s="43"/>
      <c r="I1253" s="44"/>
      <c r="J1253" s="81"/>
      <c r="K1253" s="79"/>
      <c r="L1253" s="79"/>
      <c r="M1253" s="82"/>
      <c r="N1253" s="4"/>
      <c r="O1253" s="1"/>
      <c r="P1253" s="106">
        <f>P1252*5%</f>
        <v>0</v>
      </c>
    </row>
    <row r="1254" spans="2:17" s="38" customFormat="1" x14ac:dyDescent="0.3">
      <c r="B1254" s="42" t="str">
        <f>IF(TRIM(G1254)&lt;&gt;"",COUNTA($G$66:G1254)&amp;"","")</f>
        <v/>
      </c>
      <c r="C1254" s="112"/>
      <c r="D1254" s="112"/>
      <c r="E1254" s="112"/>
      <c r="F1254" s="45" t="s">
        <v>982</v>
      </c>
      <c r="G1254" s="43"/>
      <c r="H1254" s="43"/>
      <c r="I1254" s="44"/>
      <c r="J1254" s="83"/>
      <c r="K1254" s="79"/>
      <c r="L1254" s="79"/>
      <c r="M1254" s="82"/>
      <c r="N1254" s="4"/>
      <c r="O1254" s="1"/>
      <c r="P1254" s="107">
        <f>P1252*20%</f>
        <v>0</v>
      </c>
    </row>
    <row r="1255" spans="2:17" s="38" customFormat="1" ht="15.75" customHeight="1" thickBot="1" x14ac:dyDescent="0.35">
      <c r="B1255" s="72" t="str">
        <f>IF(TRIM(G1255)&lt;&gt;"",COUNTA($G$66:G1255)&amp;"","")</f>
        <v/>
      </c>
      <c r="C1255" s="73"/>
      <c r="D1255" s="73"/>
      <c r="E1255" s="74"/>
      <c r="F1255" s="75" t="s">
        <v>19</v>
      </c>
      <c r="G1255" s="76"/>
      <c r="H1255" s="76"/>
      <c r="I1255" s="77"/>
      <c r="J1255" s="84"/>
      <c r="K1255" s="85"/>
      <c r="L1255" s="85"/>
      <c r="M1255" s="86"/>
      <c r="N1255" s="5"/>
      <c r="O1255" s="113"/>
      <c r="P1255" s="108">
        <f>P1252+P1253+P1254</f>
        <v>0</v>
      </c>
    </row>
    <row r="1256" spans="2:17" s="38" customFormat="1" ht="18" customHeight="1" thickBot="1" x14ac:dyDescent="0.35">
      <c r="B1256" s="261"/>
      <c r="C1256" s="262"/>
      <c r="D1256" s="262"/>
      <c r="E1256" s="262"/>
      <c r="F1256" s="262"/>
      <c r="G1256" s="262"/>
      <c r="H1256" s="262"/>
      <c r="I1256" s="262"/>
      <c r="J1256" s="262"/>
      <c r="K1256" s="262"/>
      <c r="L1256" s="262"/>
      <c r="M1256" s="262"/>
      <c r="N1256" s="262"/>
      <c r="O1256" s="262"/>
      <c r="P1256" s="263"/>
    </row>
    <row r="1258" spans="2:17" x14ac:dyDescent="0.3">
      <c r="C1258" s="27"/>
      <c r="D1258" s="27"/>
      <c r="E1258" s="27"/>
    </row>
  </sheetData>
  <mergeCells count="355">
    <mergeCell ref="C528:C540"/>
    <mergeCell ref="C1058:C1061"/>
    <mergeCell ref="D1058:D1061"/>
    <mergeCell ref="E1058:E1061"/>
    <mergeCell ref="C1062:C1064"/>
    <mergeCell ref="D1062:D1064"/>
    <mergeCell ref="E1062:E1064"/>
    <mergeCell ref="C339:C340"/>
    <mergeCell ref="D339:D340"/>
    <mergeCell ref="E339:E340"/>
    <mergeCell ref="C399:C401"/>
    <mergeCell ref="D399:D401"/>
    <mergeCell ref="E399:E401"/>
    <mergeCell ref="C402:C404"/>
    <mergeCell ref="D402:D404"/>
    <mergeCell ref="E402:E404"/>
    <mergeCell ref="C405:C406"/>
    <mergeCell ref="D405:D406"/>
    <mergeCell ref="E405:E406"/>
    <mergeCell ref="C393:C394"/>
    <mergeCell ref="D393:D394"/>
    <mergeCell ref="E393:E394"/>
    <mergeCell ref="C395:C396"/>
    <mergeCell ref="D395:D396"/>
    <mergeCell ref="C407:C409"/>
    <mergeCell ref="D407:D409"/>
    <mergeCell ref="E407:E409"/>
    <mergeCell ref="C410:C412"/>
    <mergeCell ref="D410:D412"/>
    <mergeCell ref="E410:E412"/>
    <mergeCell ref="C413:C414"/>
    <mergeCell ref="D413:D414"/>
    <mergeCell ref="E413:E414"/>
    <mergeCell ref="C422:C423"/>
    <mergeCell ref="D422:D423"/>
    <mergeCell ref="E422:E423"/>
    <mergeCell ref="C415:C417"/>
    <mergeCell ref="D415:D417"/>
    <mergeCell ref="E415:E417"/>
    <mergeCell ref="C418:C419"/>
    <mergeCell ref="D418:D419"/>
    <mergeCell ref="E418:E419"/>
    <mergeCell ref="C420:C421"/>
    <mergeCell ref="D420:D421"/>
    <mergeCell ref="E420:E421"/>
    <mergeCell ref="E395:E396"/>
    <mergeCell ref="C397:C398"/>
    <mergeCell ref="D397:D398"/>
    <mergeCell ref="E397:E398"/>
    <mergeCell ref="C389:C390"/>
    <mergeCell ref="D389:D390"/>
    <mergeCell ref="E389:E390"/>
    <mergeCell ref="C391:C392"/>
    <mergeCell ref="D391:D392"/>
    <mergeCell ref="E391:E392"/>
    <mergeCell ref="C317:C319"/>
    <mergeCell ref="D317:D319"/>
    <mergeCell ref="E317:E319"/>
    <mergeCell ref="C320:C322"/>
    <mergeCell ref="D320:D322"/>
    <mergeCell ref="E320:E322"/>
    <mergeCell ref="C387:C388"/>
    <mergeCell ref="D387:D388"/>
    <mergeCell ref="E387:E388"/>
    <mergeCell ref="C328:C329"/>
    <mergeCell ref="D328:D329"/>
    <mergeCell ref="E328:E329"/>
    <mergeCell ref="C330:C331"/>
    <mergeCell ref="D330:D331"/>
    <mergeCell ref="E330:E331"/>
    <mergeCell ref="C332:C334"/>
    <mergeCell ref="D332:D334"/>
    <mergeCell ref="E332:E334"/>
    <mergeCell ref="C335:C336"/>
    <mergeCell ref="D335:D336"/>
    <mergeCell ref="E335:E336"/>
    <mergeCell ref="C337:C338"/>
    <mergeCell ref="D337:D338"/>
    <mergeCell ref="E337:E338"/>
    <mergeCell ref="D305:D307"/>
    <mergeCell ref="E305:E307"/>
    <mergeCell ref="C308:C310"/>
    <mergeCell ref="D308:D310"/>
    <mergeCell ref="E308:E310"/>
    <mergeCell ref="C311:C313"/>
    <mergeCell ref="D311:D313"/>
    <mergeCell ref="E311:E313"/>
    <mergeCell ref="C314:C316"/>
    <mergeCell ref="D314:D316"/>
    <mergeCell ref="E314:E316"/>
    <mergeCell ref="C455:C461"/>
    <mergeCell ref="D455:D461"/>
    <mergeCell ref="E455:E461"/>
    <mergeCell ref="D1234:D1249"/>
    <mergeCell ref="E1234:E1249"/>
    <mergeCell ref="C268:C270"/>
    <mergeCell ref="D268:D270"/>
    <mergeCell ref="E268:E270"/>
    <mergeCell ref="C271:C273"/>
    <mergeCell ref="D271:D273"/>
    <mergeCell ref="E271:E273"/>
    <mergeCell ref="C274:C277"/>
    <mergeCell ref="D274:D277"/>
    <mergeCell ref="E274:E277"/>
    <mergeCell ref="C278:C281"/>
    <mergeCell ref="D278:D281"/>
    <mergeCell ref="E278:E281"/>
    <mergeCell ref="C282:C285"/>
    <mergeCell ref="D282:D285"/>
    <mergeCell ref="E282:E285"/>
    <mergeCell ref="C286:C289"/>
    <mergeCell ref="D286:D289"/>
    <mergeCell ref="E286:E289"/>
    <mergeCell ref="C290:C292"/>
    <mergeCell ref="C428:C434"/>
    <mergeCell ref="D428:D434"/>
    <mergeCell ref="E428:E434"/>
    <mergeCell ref="C436:C440"/>
    <mergeCell ref="D436:D440"/>
    <mergeCell ref="E436:E440"/>
    <mergeCell ref="C442:C453"/>
    <mergeCell ref="D442:D453"/>
    <mergeCell ref="E442:E453"/>
    <mergeCell ref="C197:C198"/>
    <mergeCell ref="D197:D198"/>
    <mergeCell ref="E197:E198"/>
    <mergeCell ref="C200:C203"/>
    <mergeCell ref="D200:D203"/>
    <mergeCell ref="E200:E203"/>
    <mergeCell ref="C342:C343"/>
    <mergeCell ref="D342:D343"/>
    <mergeCell ref="E342:E343"/>
    <mergeCell ref="D290:D292"/>
    <mergeCell ref="E290:E292"/>
    <mergeCell ref="C293:C295"/>
    <mergeCell ref="D293:D295"/>
    <mergeCell ref="E293:E295"/>
    <mergeCell ref="C296:C298"/>
    <mergeCell ref="D296:D298"/>
    <mergeCell ref="E296:E298"/>
    <mergeCell ref="C299:C301"/>
    <mergeCell ref="D299:D301"/>
    <mergeCell ref="E299:E301"/>
    <mergeCell ref="C302:C304"/>
    <mergeCell ref="D302:D304"/>
    <mergeCell ref="E302:E304"/>
    <mergeCell ref="C305:C307"/>
    <mergeCell ref="C578:C580"/>
    <mergeCell ref="D578:D580"/>
    <mergeCell ref="E578:E580"/>
    <mergeCell ref="C585:C616"/>
    <mergeCell ref="D585:D616"/>
    <mergeCell ref="E585:E616"/>
    <mergeCell ref="C259:C261"/>
    <mergeCell ref="D259:D261"/>
    <mergeCell ref="E259:E261"/>
    <mergeCell ref="C381:C385"/>
    <mergeCell ref="D381:D385"/>
    <mergeCell ref="E381:E385"/>
    <mergeCell ref="C262:C264"/>
    <mergeCell ref="D262:D264"/>
    <mergeCell ref="E262:E264"/>
    <mergeCell ref="C265:C267"/>
    <mergeCell ref="D265:D267"/>
    <mergeCell ref="E265:E267"/>
    <mergeCell ref="C345:C376"/>
    <mergeCell ref="D345:D376"/>
    <mergeCell ref="E345:E376"/>
    <mergeCell ref="C466:C470"/>
    <mergeCell ref="D466:D470"/>
    <mergeCell ref="E466:E470"/>
    <mergeCell ref="C94:C98"/>
    <mergeCell ref="D94:D98"/>
    <mergeCell ref="E94:E98"/>
    <mergeCell ref="C190:C195"/>
    <mergeCell ref="D190:D195"/>
    <mergeCell ref="E190:E195"/>
    <mergeCell ref="E119:E123"/>
    <mergeCell ref="C143:C146"/>
    <mergeCell ref="D143:D146"/>
    <mergeCell ref="E143:E146"/>
    <mergeCell ref="C151:C155"/>
    <mergeCell ref="D151:D155"/>
    <mergeCell ref="E151:E155"/>
    <mergeCell ref="C179:C181"/>
    <mergeCell ref="D179:D181"/>
    <mergeCell ref="E179:E181"/>
    <mergeCell ref="C161:C166"/>
    <mergeCell ref="D161:D166"/>
    <mergeCell ref="E161:E166"/>
    <mergeCell ref="C124:C128"/>
    <mergeCell ref="D124:D128"/>
    <mergeCell ref="C182:C184"/>
    <mergeCell ref="D182:D184"/>
    <mergeCell ref="E182:E184"/>
    <mergeCell ref="E55:F55"/>
    <mergeCell ref="E57:F57"/>
    <mergeCell ref="B63:B64"/>
    <mergeCell ref="C63:C64"/>
    <mergeCell ref="D63:D64"/>
    <mergeCell ref="E63:E64"/>
    <mergeCell ref="F63:F64"/>
    <mergeCell ref="M63:M64"/>
    <mergeCell ref="N63:N64"/>
    <mergeCell ref="B1256:P1256"/>
    <mergeCell ref="O63:O64"/>
    <mergeCell ref="P63:P64"/>
    <mergeCell ref="G63:G64"/>
    <mergeCell ref="H63:H64"/>
    <mergeCell ref="I63:I64"/>
    <mergeCell ref="J63:L63"/>
    <mergeCell ref="C156:C160"/>
    <mergeCell ref="D156:D160"/>
    <mergeCell ref="E156:E160"/>
    <mergeCell ref="C324:C327"/>
    <mergeCell ref="D324:D327"/>
    <mergeCell ref="E324:E327"/>
    <mergeCell ref="C87:C89"/>
    <mergeCell ref="D87:D89"/>
    <mergeCell ref="E87:E89"/>
    <mergeCell ref="C99:C103"/>
    <mergeCell ref="E99:E103"/>
    <mergeCell ref="C213:C258"/>
    <mergeCell ref="D213:D258"/>
    <mergeCell ref="D99:D103"/>
    <mergeCell ref="E213:E258"/>
    <mergeCell ref="C119:C123"/>
    <mergeCell ref="D119:D123"/>
    <mergeCell ref="E124:E128"/>
    <mergeCell ref="C129:C133"/>
    <mergeCell ref="D129:D133"/>
    <mergeCell ref="C104:C108"/>
    <mergeCell ref="D104:D108"/>
    <mergeCell ref="E104:E108"/>
    <mergeCell ref="C109:C113"/>
    <mergeCell ref="D109:D113"/>
    <mergeCell ref="E109:E113"/>
    <mergeCell ref="C114:C118"/>
    <mergeCell ref="D114:D118"/>
    <mergeCell ref="E114:E118"/>
    <mergeCell ref="E129:E133"/>
    <mergeCell ref="C134:C138"/>
    <mergeCell ref="D134:D138"/>
    <mergeCell ref="E134:E138"/>
    <mergeCell ref="C147:C150"/>
    <mergeCell ref="D147:D150"/>
    <mergeCell ref="E147:E150"/>
    <mergeCell ref="C139:C142"/>
    <mergeCell ref="D139:D142"/>
    <mergeCell ref="E139:E142"/>
    <mergeCell ref="C472:C473"/>
    <mergeCell ref="D472:D473"/>
    <mergeCell ref="E472:E473"/>
    <mergeCell ref="C474:C475"/>
    <mergeCell ref="D474:D475"/>
    <mergeCell ref="E474:E475"/>
    <mergeCell ref="C476:C477"/>
    <mergeCell ref="D476:D477"/>
    <mergeCell ref="E476:E477"/>
    <mergeCell ref="C478:C479"/>
    <mergeCell ref="D478:D479"/>
    <mergeCell ref="E478:E479"/>
    <mergeCell ref="C480:C481"/>
    <mergeCell ref="D480:D481"/>
    <mergeCell ref="E480:E481"/>
    <mergeCell ref="C482:C484"/>
    <mergeCell ref="D482:D484"/>
    <mergeCell ref="E482:E484"/>
    <mergeCell ref="C485:C486"/>
    <mergeCell ref="D485:D486"/>
    <mergeCell ref="E485:E486"/>
    <mergeCell ref="C487:C488"/>
    <mergeCell ref="D487:D488"/>
    <mergeCell ref="E487:E488"/>
    <mergeCell ref="C489:C490"/>
    <mergeCell ref="D489:D490"/>
    <mergeCell ref="E489:E490"/>
    <mergeCell ref="D497:D498"/>
    <mergeCell ref="E497:E498"/>
    <mergeCell ref="C515:C526"/>
    <mergeCell ref="D515:D526"/>
    <mergeCell ref="E515:E526"/>
    <mergeCell ref="C499:C500"/>
    <mergeCell ref="D499:D500"/>
    <mergeCell ref="E499:E500"/>
    <mergeCell ref="C491:C492"/>
    <mergeCell ref="D491:D492"/>
    <mergeCell ref="E491:E492"/>
    <mergeCell ref="C493:C494"/>
    <mergeCell ref="D493:D494"/>
    <mergeCell ref="E493:E494"/>
    <mergeCell ref="C495:C496"/>
    <mergeCell ref="D495:D496"/>
    <mergeCell ref="E495:E496"/>
    <mergeCell ref="C558:C569"/>
    <mergeCell ref="D558:D569"/>
    <mergeCell ref="E558:E569"/>
    <mergeCell ref="C571:C573"/>
    <mergeCell ref="D571:D573"/>
    <mergeCell ref="E571:E573"/>
    <mergeCell ref="C175:C177"/>
    <mergeCell ref="D175:D177"/>
    <mergeCell ref="E175:E177"/>
    <mergeCell ref="D528:D531"/>
    <mergeCell ref="E528:E531"/>
    <mergeCell ref="C545:C546"/>
    <mergeCell ref="D545:D546"/>
    <mergeCell ref="E545:E546"/>
    <mergeCell ref="C550:C554"/>
    <mergeCell ref="D550:D554"/>
    <mergeCell ref="E550:E554"/>
    <mergeCell ref="C501:C502"/>
    <mergeCell ref="D501:D502"/>
    <mergeCell ref="E501:E502"/>
    <mergeCell ref="C504:C511"/>
    <mergeCell ref="D504:D511"/>
    <mergeCell ref="E504:E511"/>
    <mergeCell ref="C497:C498"/>
    <mergeCell ref="E720:E752"/>
    <mergeCell ref="C761:C908"/>
    <mergeCell ref="D761:D908"/>
    <mergeCell ref="E761:E908"/>
    <mergeCell ref="C630:C636"/>
    <mergeCell ref="D630:D636"/>
    <mergeCell ref="E630:E636"/>
    <mergeCell ref="C638:C641"/>
    <mergeCell ref="D638:D641"/>
    <mergeCell ref="E638:E641"/>
    <mergeCell ref="C643:C645"/>
    <mergeCell ref="D643:D645"/>
    <mergeCell ref="E643:E645"/>
    <mergeCell ref="E2:F2"/>
    <mergeCell ref="E3:F3"/>
    <mergeCell ref="E4:F4"/>
    <mergeCell ref="E5:F5"/>
    <mergeCell ref="E6:F6"/>
    <mergeCell ref="C1234:C1249"/>
    <mergeCell ref="C172:C173"/>
    <mergeCell ref="D172:D173"/>
    <mergeCell ref="E172:E173"/>
    <mergeCell ref="C79:C82"/>
    <mergeCell ref="D79:D82"/>
    <mergeCell ref="E79:E82"/>
    <mergeCell ref="C1117:C1178"/>
    <mergeCell ref="D1117:D1178"/>
    <mergeCell ref="E1117:E1178"/>
    <mergeCell ref="C1194:C1216"/>
    <mergeCell ref="D1194:D1213"/>
    <mergeCell ref="C1217:C1219"/>
    <mergeCell ref="D1217:D1219"/>
    <mergeCell ref="C650:C719"/>
    <mergeCell ref="D650:D719"/>
    <mergeCell ref="E650:E719"/>
    <mergeCell ref="C720:C752"/>
    <mergeCell ref="D720:D752"/>
  </mergeCells>
  <printOptions horizontalCentered="1"/>
  <pageMargins left="0.2" right="0.25" top="0.25" bottom="0.25" header="0" footer="0"/>
  <pageSetup scale="48" fitToHeight="0" orientation="portrait" horizontalDpi="1200" verticalDpi="1200" r:id="rId1"/>
  <headerFooter differentFirst="1">
    <oddHeader>&amp;CPage &amp;P of &amp;N</oddHeader>
  </headerFooter>
  <rowBreaks count="1" manualBreakCount="1">
    <brk id="62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980CD-C2C8-4CCE-A769-22D3C15A808D}">
  <sheetPr>
    <pageSetUpPr fitToPage="1"/>
  </sheetPr>
  <dimension ref="B2:Q406"/>
  <sheetViews>
    <sheetView showGridLines="0" zoomScale="85" zoomScaleNormal="85" zoomScaleSheetLayoutView="40" workbookViewId="0">
      <selection activeCell="B404" sqref="B404:P404"/>
    </sheetView>
  </sheetViews>
  <sheetFormatPr defaultColWidth="9.109375" defaultRowHeight="13.8" x14ac:dyDescent="0.3"/>
  <cols>
    <col min="1" max="1" width="2.88671875" style="7" customWidth="1"/>
    <col min="2" max="2" width="4.44140625" style="36" bestFit="1" customWidth="1"/>
    <col min="3" max="3" width="10.88671875" style="36" customWidth="1"/>
    <col min="4" max="4" width="15" style="36" customWidth="1"/>
    <col min="5" max="5" width="12.6640625" style="36" customWidth="1"/>
    <col min="6" max="6" width="52.6640625" style="7" customWidth="1"/>
    <col min="7" max="7" width="8.88671875" style="28" customWidth="1"/>
    <col min="8" max="8" width="11.44140625" style="36" hidden="1" customWidth="1"/>
    <col min="9" max="9" width="9" style="36" customWidth="1"/>
    <col min="10" max="10" width="9.6640625" style="36" customWidth="1"/>
    <col min="11" max="11" width="9.88671875" style="36" customWidth="1"/>
    <col min="12" max="12" width="10" style="36" customWidth="1"/>
    <col min="13" max="13" width="12.44140625" style="46" customWidth="1"/>
    <col min="14" max="14" width="13.88671875" style="7" customWidth="1"/>
    <col min="15" max="15" width="14.33203125" style="7" customWidth="1"/>
    <col min="16" max="16" width="14.88671875" style="7" customWidth="1"/>
    <col min="17" max="16384" width="9.109375" style="7"/>
  </cols>
  <sheetData>
    <row r="2" spans="2:14" ht="41.4" x14ac:dyDescent="0.3">
      <c r="B2" s="8"/>
      <c r="C2" s="8"/>
      <c r="D2" s="223" t="s">
        <v>1140</v>
      </c>
      <c r="E2" s="238" t="s">
        <v>1164</v>
      </c>
      <c r="F2" s="239"/>
      <c r="G2" s="228" t="s">
        <v>1141</v>
      </c>
      <c r="H2" s="224"/>
      <c r="I2" s="226" t="s">
        <v>1142</v>
      </c>
      <c r="J2" s="225"/>
      <c r="K2" s="226" t="s">
        <v>1143</v>
      </c>
      <c r="L2" s="225"/>
      <c r="M2" s="226" t="s">
        <v>1144</v>
      </c>
      <c r="N2" s="229"/>
    </row>
    <row r="3" spans="2:14" ht="28.8" x14ac:dyDescent="0.3">
      <c r="B3" s="8"/>
      <c r="C3" s="8"/>
      <c r="D3" s="227" t="s">
        <v>1145</v>
      </c>
      <c r="E3" s="238" t="s">
        <v>1165</v>
      </c>
      <c r="F3" s="239"/>
      <c r="G3" s="228" t="s">
        <v>1146</v>
      </c>
      <c r="H3" s="224"/>
      <c r="I3" s="226" t="s">
        <v>1147</v>
      </c>
      <c r="J3" s="225"/>
      <c r="K3" s="226" t="s">
        <v>1148</v>
      </c>
      <c r="L3" s="225"/>
      <c r="M3" s="226" t="s">
        <v>1149</v>
      </c>
      <c r="N3" s="229"/>
    </row>
    <row r="4" spans="2:14" ht="41.4" x14ac:dyDescent="0.3">
      <c r="B4" s="8"/>
      <c r="C4" s="8"/>
      <c r="D4" s="227" t="s">
        <v>1150</v>
      </c>
      <c r="E4" s="240"/>
      <c r="F4" s="241"/>
      <c r="G4" s="226" t="s">
        <v>1151</v>
      </c>
      <c r="H4" s="225"/>
      <c r="I4" s="226" t="s">
        <v>1152</v>
      </c>
      <c r="J4" s="225"/>
      <c r="K4" s="226" t="s">
        <v>1153</v>
      </c>
      <c r="L4" s="225"/>
      <c r="M4" s="226" t="s">
        <v>1154</v>
      </c>
      <c r="N4" s="229"/>
    </row>
    <row r="5" spans="2:14" ht="41.4" x14ac:dyDescent="0.3">
      <c r="B5" s="8"/>
      <c r="C5" s="8"/>
      <c r="D5" s="223" t="s">
        <v>1155</v>
      </c>
      <c r="E5" s="240"/>
      <c r="F5" s="241"/>
      <c r="G5" s="226" t="s">
        <v>1156</v>
      </c>
      <c r="H5" s="225"/>
      <c r="I5" s="226" t="s">
        <v>1157</v>
      </c>
      <c r="J5" s="225"/>
      <c r="K5" s="226" t="s">
        <v>1158</v>
      </c>
      <c r="L5" s="225"/>
      <c r="M5" s="226" t="s">
        <v>1159</v>
      </c>
      <c r="N5" s="230"/>
    </row>
    <row r="6" spans="2:14" ht="41.4" x14ac:dyDescent="0.3">
      <c r="B6" s="8"/>
      <c r="C6" s="8"/>
      <c r="D6" s="223" t="s">
        <v>1160</v>
      </c>
      <c r="E6" s="240"/>
      <c r="F6" s="241"/>
      <c r="G6" s="226" t="s">
        <v>1161</v>
      </c>
      <c r="H6" s="225"/>
      <c r="I6" s="226" t="s">
        <v>1162</v>
      </c>
      <c r="J6" s="225"/>
      <c r="K6" s="222"/>
      <c r="L6" s="123"/>
      <c r="M6" s="226" t="s">
        <v>1163</v>
      </c>
      <c r="N6" s="229"/>
    </row>
    <row r="7" spans="2:14" ht="14.25" customHeight="1" x14ac:dyDescent="0.3">
      <c r="B7" s="8"/>
      <c r="C7" s="8"/>
      <c r="D7" s="8"/>
      <c r="E7" s="9"/>
      <c r="F7" s="8"/>
      <c r="G7" s="29"/>
      <c r="H7" s="8"/>
      <c r="I7" s="8"/>
      <c r="J7" s="8"/>
      <c r="K7" s="8"/>
      <c r="L7" s="8"/>
    </row>
    <row r="8" spans="2:14" ht="14.25" customHeight="1" x14ac:dyDescent="0.3">
      <c r="B8" s="8"/>
      <c r="C8" s="8"/>
      <c r="D8" s="8"/>
      <c r="E8" s="9"/>
      <c r="F8" s="8"/>
      <c r="G8" s="29"/>
      <c r="H8" s="8"/>
      <c r="I8" s="8"/>
      <c r="J8" s="8"/>
      <c r="K8" s="8"/>
      <c r="L8" s="8"/>
    </row>
    <row r="9" spans="2:14" ht="14.25" customHeight="1" x14ac:dyDescent="0.3">
      <c r="B9" s="8"/>
      <c r="C9" s="8"/>
      <c r="D9" s="8"/>
      <c r="E9" s="9"/>
      <c r="F9" s="8"/>
      <c r="G9" s="29"/>
      <c r="H9" s="8"/>
      <c r="I9" s="8"/>
      <c r="J9" s="8"/>
      <c r="K9" s="8"/>
      <c r="L9" s="8"/>
    </row>
    <row r="11" spans="2:14" x14ac:dyDescent="0.3">
      <c r="B11" s="9"/>
      <c r="C11" s="9"/>
      <c r="D11" s="9"/>
      <c r="E11" s="9"/>
      <c r="F11" s="10"/>
      <c r="G11" s="29"/>
      <c r="H11" s="9"/>
      <c r="I11" s="9"/>
      <c r="J11" s="9"/>
      <c r="K11" s="9"/>
      <c r="L11" s="9"/>
    </row>
    <row r="12" spans="2:14" x14ac:dyDescent="0.3">
      <c r="B12" s="9"/>
      <c r="C12" s="9"/>
      <c r="D12" s="9"/>
      <c r="E12" s="9"/>
      <c r="F12" s="10"/>
      <c r="G12" s="29"/>
      <c r="H12" s="9"/>
      <c r="I12" s="9"/>
      <c r="J12" s="9"/>
      <c r="K12" s="9"/>
      <c r="L12" s="9"/>
    </row>
    <row r="13" spans="2:14" x14ac:dyDescent="0.3">
      <c r="B13" s="9"/>
      <c r="C13" s="9"/>
      <c r="D13" s="9"/>
      <c r="E13" s="9"/>
      <c r="F13" s="10"/>
      <c r="G13" s="29"/>
      <c r="H13" s="9"/>
      <c r="I13" s="9"/>
      <c r="J13" s="9"/>
      <c r="K13" s="9"/>
      <c r="L13" s="9"/>
    </row>
    <row r="16" spans="2:14" ht="14.25" customHeight="1" x14ac:dyDescent="0.3">
      <c r="F16" s="10"/>
    </row>
    <row r="17" spans="6:6" ht="14.25" customHeight="1" x14ac:dyDescent="0.3"/>
    <row r="18" spans="6:6" ht="14.25" customHeight="1" x14ac:dyDescent="0.3"/>
    <row r="19" spans="6:6" ht="14.25" customHeight="1" x14ac:dyDescent="0.3"/>
    <row r="20" spans="6:6" ht="14.25" customHeight="1" x14ac:dyDescent="0.3">
      <c r="F20" s="11"/>
    </row>
    <row r="21" spans="6:6" ht="14.25" customHeight="1" x14ac:dyDescent="0.3">
      <c r="F21" s="11"/>
    </row>
    <row r="22" spans="6:6" ht="14.25" customHeight="1" x14ac:dyDescent="0.3">
      <c r="F22" s="11"/>
    </row>
    <row r="23" spans="6:6" ht="14.25" customHeight="1" x14ac:dyDescent="0.3">
      <c r="F23" s="11"/>
    </row>
    <row r="24" spans="6:6" ht="15" customHeight="1" x14ac:dyDescent="0.3">
      <c r="F24" s="11"/>
    </row>
    <row r="55" spans="2:16" x14ac:dyDescent="0.3">
      <c r="D55" s="12" t="s">
        <v>16</v>
      </c>
      <c r="E55" s="273">
        <v>-26</v>
      </c>
      <c r="F55" s="273"/>
    </row>
    <row r="56" spans="2:16" x14ac:dyDescent="0.3">
      <c r="D56" s="13"/>
    </row>
    <row r="57" spans="2:16" x14ac:dyDescent="0.3">
      <c r="D57" s="14" t="s">
        <v>14</v>
      </c>
      <c r="E57" s="273" t="s">
        <v>13</v>
      </c>
      <c r="F57" s="273"/>
    </row>
    <row r="62" spans="2:16" ht="14.4" thickBot="1" x14ac:dyDescent="0.35"/>
    <row r="63" spans="2:16" ht="13.95" customHeight="1" x14ac:dyDescent="0.3">
      <c r="B63" s="274" t="s">
        <v>0</v>
      </c>
      <c r="C63" s="276" t="s">
        <v>12</v>
      </c>
      <c r="D63" s="270" t="s">
        <v>4</v>
      </c>
      <c r="E63" s="270" t="s">
        <v>1</v>
      </c>
      <c r="F63" s="270" t="s">
        <v>11</v>
      </c>
      <c r="G63" s="268" t="s">
        <v>2</v>
      </c>
      <c r="H63" s="270" t="s">
        <v>9</v>
      </c>
      <c r="I63" s="270" t="s">
        <v>15</v>
      </c>
      <c r="J63" s="270" t="s">
        <v>25</v>
      </c>
      <c r="K63" s="270"/>
      <c r="L63" s="270"/>
      <c r="M63" s="278" t="s">
        <v>29</v>
      </c>
      <c r="N63" s="278" t="s">
        <v>32</v>
      </c>
      <c r="O63" s="264" t="s">
        <v>33</v>
      </c>
      <c r="P63" s="266" t="s">
        <v>26</v>
      </c>
    </row>
    <row r="64" spans="2:16" ht="28.2" thickBot="1" x14ac:dyDescent="0.35">
      <c r="B64" s="275"/>
      <c r="C64" s="277"/>
      <c r="D64" s="271"/>
      <c r="E64" s="271"/>
      <c r="F64" s="271"/>
      <c r="G64" s="269"/>
      <c r="H64" s="271"/>
      <c r="I64" s="271"/>
      <c r="J64" s="114" t="s">
        <v>27</v>
      </c>
      <c r="K64" s="114" t="s">
        <v>31</v>
      </c>
      <c r="L64" s="115" t="s">
        <v>30</v>
      </c>
      <c r="M64" s="279"/>
      <c r="N64" s="279"/>
      <c r="O64" s="265"/>
      <c r="P64" s="267"/>
    </row>
    <row r="65" spans="2:16" x14ac:dyDescent="0.3">
      <c r="B65" s="58"/>
      <c r="C65" s="59"/>
      <c r="D65" s="60"/>
      <c r="E65" s="61">
        <v>10000</v>
      </c>
      <c r="F65" s="3" t="s">
        <v>7</v>
      </c>
      <c r="G65" s="62"/>
      <c r="H65" s="59"/>
      <c r="I65" s="59"/>
      <c r="J65" s="59"/>
      <c r="K65" s="59"/>
      <c r="L65" s="59"/>
      <c r="M65" s="63"/>
      <c r="N65" s="63"/>
      <c r="O65" s="63"/>
      <c r="P65" s="64"/>
    </row>
    <row r="66" spans="2:16" x14ac:dyDescent="0.3">
      <c r="B66" s="42" t="str">
        <f>IF(TRIM(G66)&lt;&gt;"",COUNTA($G$66:G66)&amp;"","")</f>
        <v>1</v>
      </c>
      <c r="C66" s="112"/>
      <c r="D66" s="112"/>
      <c r="E66" s="50"/>
      <c r="F66" s="16" t="s">
        <v>10</v>
      </c>
      <c r="G66" s="31">
        <v>1</v>
      </c>
      <c r="H66" s="43"/>
      <c r="I66" s="112" t="s">
        <v>5</v>
      </c>
      <c r="J66" s="51"/>
      <c r="K66" s="51"/>
      <c r="L66" s="52"/>
      <c r="M66" s="65"/>
      <c r="N66" s="51"/>
      <c r="O66" s="52"/>
      <c r="P66" s="53"/>
    </row>
    <row r="67" spans="2:16" x14ac:dyDescent="0.3">
      <c r="B67" s="42" t="str">
        <f>IF(TRIM(G67)&lt;&gt;"",COUNTA($G$66:G67)&amp;"","")</f>
        <v>2</v>
      </c>
      <c r="C67" s="112"/>
      <c r="D67" s="112"/>
      <c r="E67" s="50"/>
      <c r="F67" s="16" t="s">
        <v>20</v>
      </c>
      <c r="G67" s="31">
        <v>1</v>
      </c>
      <c r="H67" s="54"/>
      <c r="I67" s="112" t="s">
        <v>5</v>
      </c>
      <c r="J67" s="51"/>
      <c r="K67" s="51"/>
      <c r="L67" s="52"/>
      <c r="M67" s="65"/>
      <c r="N67" s="51"/>
      <c r="O67" s="52"/>
      <c r="P67" s="53"/>
    </row>
    <row r="68" spans="2:16" s="24" customFormat="1" x14ac:dyDescent="0.3">
      <c r="B68" s="42" t="str">
        <f>IF(TRIM(G68)&lt;&gt;"",COUNTA($G$66:G68)&amp;"","")</f>
        <v>3</v>
      </c>
      <c r="C68" s="112"/>
      <c r="D68" s="112"/>
      <c r="E68" s="50"/>
      <c r="F68" s="16" t="s">
        <v>6</v>
      </c>
      <c r="G68" s="31">
        <v>1</v>
      </c>
      <c r="H68" s="55"/>
      <c r="I68" s="112" t="s">
        <v>5</v>
      </c>
      <c r="J68" s="51"/>
      <c r="K68" s="51"/>
      <c r="L68" s="52"/>
      <c r="M68" s="65"/>
      <c r="N68" s="51"/>
      <c r="O68" s="52"/>
      <c r="P68" s="53"/>
    </row>
    <row r="69" spans="2:16" x14ac:dyDescent="0.3">
      <c r="B69" s="42" t="str">
        <f>IF(TRIM(G69)&lt;&gt;"",COUNTA($G$66:G69)&amp;"","")</f>
        <v>4</v>
      </c>
      <c r="C69" s="112"/>
      <c r="D69" s="112"/>
      <c r="E69" s="50"/>
      <c r="F69" s="16" t="s">
        <v>21</v>
      </c>
      <c r="G69" s="31">
        <v>1</v>
      </c>
      <c r="H69" s="55"/>
      <c r="I69" s="112" t="s">
        <v>5</v>
      </c>
      <c r="J69" s="51"/>
      <c r="K69" s="51"/>
      <c r="L69" s="52"/>
      <c r="M69" s="65"/>
      <c r="N69" s="51"/>
      <c r="O69" s="52"/>
      <c r="P69" s="53"/>
    </row>
    <row r="70" spans="2:16" x14ac:dyDescent="0.3">
      <c r="B70" s="42" t="str">
        <f>IF(TRIM(G70)&lt;&gt;"",COUNTA($G$66:G70)&amp;"","")</f>
        <v>5</v>
      </c>
      <c r="C70" s="112"/>
      <c r="D70" s="112"/>
      <c r="E70" s="50"/>
      <c r="F70" s="16" t="s">
        <v>22</v>
      </c>
      <c r="G70" s="31">
        <v>1</v>
      </c>
      <c r="H70" s="55"/>
      <c r="I70" s="112" t="s">
        <v>5</v>
      </c>
      <c r="J70" s="51"/>
      <c r="K70" s="51"/>
      <c r="L70" s="52"/>
      <c r="M70" s="65"/>
      <c r="N70" s="51"/>
      <c r="O70" s="52"/>
      <c r="P70" s="53"/>
    </row>
    <row r="71" spans="2:16" x14ac:dyDescent="0.3">
      <c r="B71" s="42" t="str">
        <f>IF(TRIM(G71)&lt;&gt;"",COUNTA($G$66:G71)&amp;"","")</f>
        <v>6</v>
      </c>
      <c r="C71" s="112"/>
      <c r="D71" s="112"/>
      <c r="E71" s="50"/>
      <c r="F71" s="16" t="s">
        <v>23</v>
      </c>
      <c r="G71" s="31">
        <v>1</v>
      </c>
      <c r="H71" s="55"/>
      <c r="I71" s="112" t="s">
        <v>5</v>
      </c>
      <c r="J71" s="51"/>
      <c r="K71" s="51"/>
      <c r="L71" s="52"/>
      <c r="M71" s="65"/>
      <c r="N71" s="51"/>
      <c r="O71" s="52"/>
      <c r="P71" s="53"/>
    </row>
    <row r="72" spans="2:16" x14ac:dyDescent="0.3">
      <c r="B72" s="42" t="str">
        <f>IF(TRIM(G72)&lt;&gt;"",COUNTA($G$66:G72)&amp;"","")</f>
        <v>7</v>
      </c>
      <c r="C72" s="112"/>
      <c r="D72" s="112"/>
      <c r="E72" s="50"/>
      <c r="F72" s="16" t="s">
        <v>24</v>
      </c>
      <c r="G72" s="31">
        <v>1</v>
      </c>
      <c r="H72" s="55"/>
      <c r="I72" s="112" t="s">
        <v>5</v>
      </c>
      <c r="J72" s="51"/>
      <c r="K72" s="51"/>
      <c r="L72" s="52"/>
      <c r="M72" s="65"/>
      <c r="N72" s="51"/>
      <c r="O72" s="52"/>
      <c r="P72" s="53"/>
    </row>
    <row r="73" spans="2:16" x14ac:dyDescent="0.3">
      <c r="B73" s="42" t="str">
        <f>IF(TRIM(G73)&lt;&gt;"",COUNTA($G$66:G73)&amp;"","")</f>
        <v>8</v>
      </c>
      <c r="C73" s="112"/>
      <c r="D73" s="112"/>
      <c r="E73" s="50"/>
      <c r="F73" s="16" t="s">
        <v>17</v>
      </c>
      <c r="G73" s="31">
        <v>1</v>
      </c>
      <c r="H73" s="55"/>
      <c r="I73" s="112" t="s">
        <v>5</v>
      </c>
      <c r="J73" s="51"/>
      <c r="K73" s="51"/>
      <c r="L73" s="52"/>
      <c r="M73" s="65"/>
      <c r="N73" s="51"/>
      <c r="O73" s="52"/>
      <c r="P73" s="53"/>
    </row>
    <row r="74" spans="2:16" ht="14.4" thickBot="1" x14ac:dyDescent="0.35">
      <c r="B74" s="42" t="str">
        <f>IF(TRIM(G74)&lt;&gt;"",COUNTA($G$66:G74)&amp;"","")</f>
        <v/>
      </c>
      <c r="C74" s="111"/>
      <c r="D74" s="111"/>
      <c r="E74" s="3"/>
      <c r="F74" s="17" t="s">
        <v>8</v>
      </c>
      <c r="G74" s="32"/>
      <c r="H74" s="18"/>
      <c r="I74" s="18"/>
      <c r="J74" s="19"/>
      <c r="K74" s="19"/>
      <c r="L74" s="19"/>
      <c r="M74" s="66"/>
      <c r="N74" s="19"/>
      <c r="O74" s="19"/>
      <c r="P74" s="48"/>
    </row>
    <row r="75" spans="2:16" x14ac:dyDescent="0.3">
      <c r="B75" s="42" t="str">
        <f>IF(TRIM(G75)&lt;&gt;"",COUNTA($G$66:G75)&amp;"","")</f>
        <v/>
      </c>
      <c r="C75" s="111"/>
      <c r="D75" s="111"/>
      <c r="E75" s="3"/>
      <c r="F75" s="3"/>
      <c r="G75" s="33"/>
      <c r="H75" s="20"/>
      <c r="I75" s="20"/>
      <c r="J75" s="21"/>
      <c r="K75" s="21"/>
      <c r="L75" s="21"/>
      <c r="M75" s="67"/>
      <c r="N75" s="21"/>
      <c r="O75" s="21"/>
      <c r="P75" s="56"/>
    </row>
    <row r="76" spans="2:16" x14ac:dyDescent="0.3">
      <c r="B76" s="72" t="str">
        <f>IF(TRIM(G76)&lt;&gt;"",COUNTA($G$66:G76)&amp;"","")</f>
        <v/>
      </c>
      <c r="C76" s="110"/>
      <c r="D76" s="110"/>
      <c r="E76" s="94"/>
      <c r="F76" s="3"/>
      <c r="G76" s="34"/>
      <c r="H76" s="3"/>
      <c r="I76" s="3"/>
      <c r="J76" s="22"/>
      <c r="K76" s="22"/>
      <c r="L76" s="22"/>
      <c r="M76" s="68"/>
      <c r="N76" s="22"/>
      <c r="O76" s="22"/>
      <c r="P76" s="57"/>
    </row>
    <row r="77" spans="2:16" s="38" customFormat="1" x14ac:dyDescent="0.3">
      <c r="B77" s="92" t="str">
        <f>IF(TRIM(G77)&lt;&gt;"",COUNTA($G$66:G77)&amp;"","")</f>
        <v/>
      </c>
      <c r="C77" s="91"/>
      <c r="D77" s="91"/>
      <c r="E77" s="89">
        <v>20000</v>
      </c>
      <c r="F77" s="3" t="s">
        <v>3</v>
      </c>
      <c r="G77" s="90"/>
      <c r="H77" s="91"/>
      <c r="I77" s="91"/>
      <c r="J77" s="91"/>
      <c r="K77" s="91"/>
      <c r="L77" s="91"/>
      <c r="M77" s="231"/>
      <c r="N77" s="91"/>
      <c r="O77" s="91"/>
      <c r="P77" s="232"/>
    </row>
    <row r="78" spans="2:16" s="38" customFormat="1" x14ac:dyDescent="0.3">
      <c r="B78" s="92" t="str">
        <f>IF(TRIM(G78)&lt;&gt;"",COUNTA($G$66:G78)&amp;"","")</f>
        <v/>
      </c>
      <c r="C78" s="91"/>
      <c r="D78" s="93"/>
      <c r="E78" s="89">
        <v>22000</v>
      </c>
      <c r="F78" s="23" t="s">
        <v>43</v>
      </c>
      <c r="G78" s="90"/>
      <c r="H78" s="91"/>
      <c r="I78" s="91"/>
      <c r="J78" s="91"/>
      <c r="K78" s="91"/>
      <c r="L78" s="91"/>
      <c r="M78" s="231"/>
      <c r="N78" s="91"/>
      <c r="O78" s="91"/>
      <c r="P78" s="232"/>
    </row>
    <row r="79" spans="2:16" s="38" customFormat="1" x14ac:dyDescent="0.3">
      <c r="B79" s="39" t="str">
        <f>IF(TRIM(G79)&lt;&gt;"",COUNTA($G$66:G79)&amp;"","")</f>
        <v>9</v>
      </c>
      <c r="C79" s="248" t="s">
        <v>1130</v>
      </c>
      <c r="D79" s="248"/>
      <c r="E79" s="248"/>
      <c r="F79" s="44" t="s">
        <v>47</v>
      </c>
      <c r="G79" s="216">
        <v>20590</v>
      </c>
      <c r="H79" s="105"/>
      <c r="I79" s="185" t="s">
        <v>45</v>
      </c>
      <c r="J79" s="87"/>
      <c r="K79" s="101">
        <v>53</v>
      </c>
      <c r="L79" s="102">
        <f>K79*J79</f>
        <v>0</v>
      </c>
      <c r="M79" s="103"/>
      <c r="N79" s="101"/>
      <c r="O79" s="102">
        <f>N79+M79+L79</f>
        <v>0</v>
      </c>
      <c r="P79" s="47">
        <f>O79*G79</f>
        <v>0</v>
      </c>
    </row>
    <row r="80" spans="2:16" s="24" customFormat="1" x14ac:dyDescent="0.3">
      <c r="B80" s="39" t="str">
        <f>IF(TRIM(G80)&lt;&gt;"",COUNTA($G$66:G80)&amp;"","")</f>
        <v>10</v>
      </c>
      <c r="C80" s="249"/>
      <c r="D80" s="249"/>
      <c r="E80" s="249"/>
      <c r="F80" s="44" t="s">
        <v>48</v>
      </c>
      <c r="G80" s="216">
        <v>1710</v>
      </c>
      <c r="H80" s="105"/>
      <c r="I80" s="185" t="s">
        <v>45</v>
      </c>
      <c r="J80" s="87"/>
      <c r="K80" s="101">
        <v>53</v>
      </c>
      <c r="L80" s="102">
        <f>K80*J80</f>
        <v>0</v>
      </c>
      <c r="M80" s="103"/>
      <c r="N80" s="101"/>
      <c r="O80" s="102">
        <f>N80+M80+L80</f>
        <v>0</v>
      </c>
      <c r="P80" s="47">
        <f>O80*G80</f>
        <v>0</v>
      </c>
    </row>
    <row r="81" spans="2:16" s="24" customFormat="1" x14ac:dyDescent="0.3">
      <c r="B81" s="39" t="str">
        <f>IF(TRIM(G81)&lt;&gt;"",COUNTA($G$66:G81)&amp;"","")</f>
        <v>11</v>
      </c>
      <c r="C81" s="250"/>
      <c r="D81" s="250"/>
      <c r="E81" s="250"/>
      <c r="F81" s="88" t="s">
        <v>56</v>
      </c>
      <c r="G81" s="30">
        <f>G79-G80</f>
        <v>18880</v>
      </c>
      <c r="H81" s="4"/>
      <c r="I81" s="4" t="s">
        <v>45</v>
      </c>
      <c r="J81" s="104"/>
      <c r="K81" s="101">
        <v>53</v>
      </c>
      <c r="L81" s="102">
        <f t="shared" ref="L81" si="0">J81*K81</f>
        <v>0</v>
      </c>
      <c r="M81" s="103"/>
      <c r="N81" s="105"/>
      <c r="O81" s="102">
        <f t="shared" ref="O81" si="1">L81+M81+N81</f>
        <v>0</v>
      </c>
      <c r="P81" s="47">
        <f t="shared" ref="P81" si="2">G81*O81</f>
        <v>0</v>
      </c>
    </row>
    <row r="82" spans="2:16" ht="14.4" thickBot="1" x14ac:dyDescent="0.35">
      <c r="B82" s="42" t="str">
        <f>IF(TRIM(G82)&lt;&gt;"",COUNTA($G$66:G82)&amp;"","")</f>
        <v/>
      </c>
      <c r="C82" s="1"/>
      <c r="D82" s="1"/>
      <c r="E82" s="1"/>
      <c r="F82" s="17" t="s">
        <v>8</v>
      </c>
      <c r="G82" s="32"/>
      <c r="H82" s="18"/>
      <c r="I82" s="18"/>
      <c r="J82" s="19"/>
      <c r="K82" s="19"/>
      <c r="L82" s="19"/>
      <c r="M82" s="70"/>
      <c r="N82" s="19"/>
      <c r="O82" s="19"/>
      <c r="P82" s="48">
        <f>SUM(P79:P81)</f>
        <v>0</v>
      </c>
    </row>
    <row r="83" spans="2:16" x14ac:dyDescent="0.3">
      <c r="B83" s="42" t="str">
        <f>IF(TRIM(G83)&lt;&gt;"",COUNTA($G$66:G83)&amp;"","")</f>
        <v/>
      </c>
      <c r="C83" s="1"/>
      <c r="D83" s="1"/>
      <c r="E83" s="1"/>
      <c r="G83" s="30"/>
      <c r="H83" s="4"/>
      <c r="I83" s="4"/>
      <c r="J83" s="6"/>
      <c r="K83" s="6"/>
      <c r="L83" s="6"/>
      <c r="M83" s="69"/>
      <c r="N83" s="6"/>
      <c r="O83" s="6"/>
      <c r="P83" s="47"/>
    </row>
    <row r="84" spans="2:16" s="24" customFormat="1" x14ac:dyDescent="0.3">
      <c r="B84" s="42" t="str">
        <f>IF(TRIM(G84)&lt;&gt;"",COUNTA($G$66:G84)&amp;"","")</f>
        <v/>
      </c>
      <c r="C84" s="1"/>
      <c r="D84" s="1"/>
      <c r="E84" s="1"/>
      <c r="F84" s="2"/>
      <c r="G84" s="30"/>
      <c r="H84" s="4"/>
      <c r="I84" s="4"/>
      <c r="J84" s="6"/>
      <c r="K84" s="6"/>
      <c r="L84" s="6"/>
      <c r="M84" s="69"/>
      <c r="N84" s="6"/>
      <c r="O84" s="6"/>
      <c r="P84" s="47"/>
    </row>
    <row r="85" spans="2:16" s="38" customFormat="1" x14ac:dyDescent="0.3">
      <c r="B85" s="95" t="str">
        <f>IF(TRIM(G85)&lt;&gt;"",COUNTA($G$66:G85)&amp;"","")</f>
        <v/>
      </c>
      <c r="C85" s="96"/>
      <c r="D85" s="97"/>
      <c r="E85" s="98">
        <v>30000</v>
      </c>
      <c r="F85" s="3" t="s">
        <v>37</v>
      </c>
      <c r="G85" s="90"/>
      <c r="H85" s="91"/>
      <c r="I85" s="91"/>
      <c r="J85" s="91"/>
      <c r="K85" s="91"/>
      <c r="L85" s="91"/>
      <c r="M85" s="231"/>
      <c r="N85" s="91"/>
      <c r="O85" s="91"/>
      <c r="P85" s="232"/>
    </row>
    <row r="86" spans="2:16" s="24" customFormat="1" x14ac:dyDescent="0.3">
      <c r="B86" s="42" t="str">
        <f>IF(TRIM(G86)&lt;&gt;"",COUNTA($G$66:G86)&amp;"","")</f>
        <v/>
      </c>
      <c r="C86" s="260" t="s">
        <v>1130</v>
      </c>
      <c r="D86" s="260"/>
      <c r="E86" s="260"/>
      <c r="F86" s="217" t="s">
        <v>993</v>
      </c>
      <c r="G86" s="31"/>
      <c r="H86" s="43"/>
      <c r="I86" s="43"/>
      <c r="J86" s="112"/>
      <c r="K86" s="109"/>
      <c r="L86" s="43"/>
      <c r="M86" s="65"/>
      <c r="N86" s="99"/>
      <c r="O86" s="99"/>
      <c r="P86" s="47"/>
    </row>
    <row r="87" spans="2:16" s="24" customFormat="1" x14ac:dyDescent="0.3">
      <c r="B87" s="42" t="str">
        <f>IF(TRIM(G87)&lt;&gt;"",COUNTA($G$66:G87)&amp;"","")</f>
        <v>12</v>
      </c>
      <c r="C87" s="260"/>
      <c r="D87" s="260"/>
      <c r="E87" s="260"/>
      <c r="F87" s="218" t="s">
        <v>41</v>
      </c>
      <c r="G87" s="31">
        <v>705</v>
      </c>
      <c r="H87" s="43"/>
      <c r="I87" s="43" t="s">
        <v>35</v>
      </c>
      <c r="J87" s="87"/>
      <c r="K87" s="101">
        <v>53</v>
      </c>
      <c r="L87" s="102">
        <f t="shared" ref="L87:L89" si="3">K87*J87</f>
        <v>0</v>
      </c>
      <c r="M87" s="103"/>
      <c r="N87" s="101"/>
      <c r="O87" s="102">
        <f t="shared" ref="O87:O89" si="4">N87+M87+L87</f>
        <v>0</v>
      </c>
      <c r="P87" s="47">
        <f t="shared" ref="P87:P89" si="5">O87*G87</f>
        <v>0</v>
      </c>
    </row>
    <row r="88" spans="2:16" s="24" customFormat="1" x14ac:dyDescent="0.3">
      <c r="B88" s="42" t="str">
        <f>IF(TRIM(G88)&lt;&gt;"",COUNTA($G$66:G88)&amp;"","")</f>
        <v>13</v>
      </c>
      <c r="C88" s="260"/>
      <c r="D88" s="260"/>
      <c r="E88" s="260"/>
      <c r="F88" s="218" t="s">
        <v>49</v>
      </c>
      <c r="G88" s="31">
        <v>806</v>
      </c>
      <c r="H88" s="43"/>
      <c r="I88" s="43" t="s">
        <v>35</v>
      </c>
      <c r="J88" s="104"/>
      <c r="K88" s="101">
        <v>53</v>
      </c>
      <c r="L88" s="102">
        <f t="shared" si="3"/>
        <v>0</v>
      </c>
      <c r="M88" s="103"/>
      <c r="N88" s="105"/>
      <c r="O88" s="102">
        <f t="shared" si="4"/>
        <v>0</v>
      </c>
      <c r="P88" s="47">
        <f t="shared" si="5"/>
        <v>0</v>
      </c>
    </row>
    <row r="89" spans="2:16" s="24" customFormat="1" x14ac:dyDescent="0.3">
      <c r="B89" s="42" t="str">
        <f>IF(TRIM(G89)&lt;&gt;"",COUNTA($G$66:G89)&amp;"","")</f>
        <v>14</v>
      </c>
      <c r="C89" s="260"/>
      <c r="D89" s="260"/>
      <c r="E89" s="260"/>
      <c r="F89" s="219" t="s">
        <v>42</v>
      </c>
      <c r="G89" s="31">
        <v>2120</v>
      </c>
      <c r="H89" s="43"/>
      <c r="I89" s="43" t="s">
        <v>44</v>
      </c>
      <c r="J89" s="116"/>
      <c r="K89" s="101">
        <v>53</v>
      </c>
      <c r="L89" s="102">
        <f t="shared" si="3"/>
        <v>0</v>
      </c>
      <c r="M89" s="103"/>
      <c r="N89" s="101"/>
      <c r="O89" s="102">
        <f t="shared" si="4"/>
        <v>0</v>
      </c>
      <c r="P89" s="47">
        <f t="shared" si="5"/>
        <v>0</v>
      </c>
    </row>
    <row r="90" spans="2:16" s="24" customFormat="1" x14ac:dyDescent="0.3">
      <c r="B90" s="42" t="str">
        <f>IF(TRIM(G90)&lt;&gt;"",COUNTA($G$66:G90)&amp;"","")</f>
        <v>15</v>
      </c>
      <c r="C90" s="260"/>
      <c r="D90" s="260"/>
      <c r="E90" s="260"/>
      <c r="F90" s="219" t="s">
        <v>132</v>
      </c>
      <c r="G90" s="31">
        <v>1210</v>
      </c>
      <c r="H90" s="43"/>
      <c r="I90" s="43" t="s">
        <v>45</v>
      </c>
      <c r="J90" s="104"/>
      <c r="K90" s="101">
        <v>53</v>
      </c>
      <c r="L90" s="102">
        <f t="shared" ref="L90" si="6">J90*K90</f>
        <v>0</v>
      </c>
      <c r="M90" s="103"/>
      <c r="N90" s="105"/>
      <c r="O90" s="102">
        <f t="shared" ref="O90" si="7">L90+M90+N90</f>
        <v>0</v>
      </c>
      <c r="P90" s="47">
        <f t="shared" ref="P90" si="8">G90*O90</f>
        <v>0</v>
      </c>
    </row>
    <row r="91" spans="2:16" s="24" customFormat="1" x14ac:dyDescent="0.3">
      <c r="B91" s="42" t="str">
        <f>IF(TRIM(G91)&lt;&gt;"",COUNTA($G$66:G91)&amp;"","")</f>
        <v/>
      </c>
      <c r="C91" s="260" t="s">
        <v>1130</v>
      </c>
      <c r="D91" s="260"/>
      <c r="E91" s="260"/>
      <c r="F91" s="217" t="s">
        <v>992</v>
      </c>
      <c r="G91" s="31"/>
      <c r="H91" s="43"/>
      <c r="I91" s="43"/>
      <c r="J91" s="112"/>
      <c r="K91" s="109"/>
      <c r="L91" s="43"/>
      <c r="M91" s="65"/>
      <c r="N91" s="99"/>
      <c r="O91" s="99"/>
      <c r="P91" s="47"/>
    </row>
    <row r="92" spans="2:16" s="24" customFormat="1" x14ac:dyDescent="0.3">
      <c r="B92" s="42" t="str">
        <f>IF(TRIM(G92)&lt;&gt;"",COUNTA($G$66:G92)&amp;"","")</f>
        <v>16</v>
      </c>
      <c r="C92" s="260"/>
      <c r="D92" s="260"/>
      <c r="E92" s="260"/>
      <c r="F92" s="218" t="s">
        <v>41</v>
      </c>
      <c r="G92" s="31">
        <v>725</v>
      </c>
      <c r="H92" s="43"/>
      <c r="I92" s="43" t="s">
        <v>35</v>
      </c>
      <c r="J92" s="87"/>
      <c r="K92" s="101">
        <v>53</v>
      </c>
      <c r="L92" s="102">
        <f t="shared" ref="L92:L94" si="9">K92*J92</f>
        <v>0</v>
      </c>
      <c r="M92" s="103"/>
      <c r="N92" s="101"/>
      <c r="O92" s="102">
        <f t="shared" ref="O92:O94" si="10">N92+M92+L92</f>
        <v>0</v>
      </c>
      <c r="P92" s="47">
        <f t="shared" ref="P92:P94" si="11">O92*G92</f>
        <v>0</v>
      </c>
    </row>
    <row r="93" spans="2:16" s="24" customFormat="1" x14ac:dyDescent="0.3">
      <c r="B93" s="42" t="str">
        <f>IF(TRIM(G93)&lt;&gt;"",COUNTA($G$66:G93)&amp;"","")</f>
        <v>17</v>
      </c>
      <c r="C93" s="260"/>
      <c r="D93" s="260"/>
      <c r="E93" s="260"/>
      <c r="F93" s="218" t="s">
        <v>49</v>
      </c>
      <c r="G93" s="31">
        <v>644</v>
      </c>
      <c r="H93" s="43"/>
      <c r="I93" s="43" t="s">
        <v>35</v>
      </c>
      <c r="J93" s="104"/>
      <c r="K93" s="101">
        <v>53</v>
      </c>
      <c r="L93" s="102">
        <f t="shared" si="9"/>
        <v>0</v>
      </c>
      <c r="M93" s="103"/>
      <c r="N93" s="105"/>
      <c r="O93" s="102">
        <f t="shared" si="10"/>
        <v>0</v>
      </c>
      <c r="P93" s="47">
        <f t="shared" si="11"/>
        <v>0</v>
      </c>
    </row>
    <row r="94" spans="2:16" s="24" customFormat="1" x14ac:dyDescent="0.3">
      <c r="B94" s="42" t="str">
        <f>IF(TRIM(G94)&lt;&gt;"",COUNTA($G$66:G94)&amp;"","")</f>
        <v>18</v>
      </c>
      <c r="C94" s="260"/>
      <c r="D94" s="260"/>
      <c r="E94" s="260"/>
      <c r="F94" s="219" t="s">
        <v>42</v>
      </c>
      <c r="G94" s="31">
        <v>2520</v>
      </c>
      <c r="H94" s="43"/>
      <c r="I94" s="43" t="s">
        <v>44</v>
      </c>
      <c r="J94" s="116"/>
      <c r="K94" s="101">
        <v>53</v>
      </c>
      <c r="L94" s="102">
        <f t="shared" si="9"/>
        <v>0</v>
      </c>
      <c r="M94" s="103"/>
      <c r="N94" s="101"/>
      <c r="O94" s="102">
        <f t="shared" si="10"/>
        <v>0</v>
      </c>
      <c r="P94" s="47">
        <f t="shared" si="11"/>
        <v>0</v>
      </c>
    </row>
    <row r="95" spans="2:16" s="24" customFormat="1" x14ac:dyDescent="0.3">
      <c r="B95" s="42" t="str">
        <f>IF(TRIM(G95)&lt;&gt;"",COUNTA($G$66:G95)&amp;"","")</f>
        <v>19</v>
      </c>
      <c r="C95" s="260"/>
      <c r="D95" s="260"/>
      <c r="E95" s="260"/>
      <c r="F95" s="219" t="s">
        <v>132</v>
      </c>
      <c r="G95" s="31">
        <v>1290</v>
      </c>
      <c r="H95" s="43"/>
      <c r="I95" s="43" t="s">
        <v>45</v>
      </c>
      <c r="J95" s="104"/>
      <c r="K95" s="101">
        <v>53</v>
      </c>
      <c r="L95" s="102">
        <f t="shared" ref="L95" si="12">J95*K95</f>
        <v>0</v>
      </c>
      <c r="M95" s="103"/>
      <c r="N95" s="105"/>
      <c r="O95" s="102">
        <f t="shared" ref="O95" si="13">L95+M95+N95</f>
        <v>0</v>
      </c>
      <c r="P95" s="47">
        <f t="shared" ref="P95" si="14">G95*O95</f>
        <v>0</v>
      </c>
    </row>
    <row r="96" spans="2:16" s="24" customFormat="1" x14ac:dyDescent="0.3">
      <c r="B96" s="42" t="str">
        <f>IF(TRIM(G96)&lt;&gt;"",COUNTA($G$66:G96)&amp;"","")</f>
        <v/>
      </c>
      <c r="C96" s="260" t="s">
        <v>1130</v>
      </c>
      <c r="D96" s="260"/>
      <c r="E96" s="260"/>
      <c r="F96" s="217" t="s">
        <v>1129</v>
      </c>
      <c r="G96" s="31"/>
      <c r="H96" s="43"/>
      <c r="I96" s="43"/>
      <c r="J96" s="112"/>
      <c r="K96" s="109"/>
      <c r="L96" s="43"/>
      <c r="M96" s="65"/>
      <c r="N96" s="99"/>
      <c r="O96" s="99"/>
      <c r="P96" s="47"/>
    </row>
    <row r="97" spans="2:16" s="24" customFormat="1" x14ac:dyDescent="0.3">
      <c r="B97" s="42" t="str">
        <f>IF(TRIM(G97)&lt;&gt;"",COUNTA($G$66:G97)&amp;"","")</f>
        <v>20</v>
      </c>
      <c r="C97" s="260"/>
      <c r="D97" s="260"/>
      <c r="E97" s="260"/>
      <c r="F97" s="218" t="s">
        <v>41</v>
      </c>
      <c r="G97" s="31">
        <v>825</v>
      </c>
      <c r="H97" s="43"/>
      <c r="I97" s="43" t="s">
        <v>35</v>
      </c>
      <c r="J97" s="87"/>
      <c r="K97" s="101">
        <v>53</v>
      </c>
      <c r="L97" s="102">
        <f t="shared" ref="L97:L99" si="15">K97*J97</f>
        <v>0</v>
      </c>
      <c r="M97" s="103"/>
      <c r="N97" s="101"/>
      <c r="O97" s="102">
        <f t="shared" ref="O97:O99" si="16">N97+M97+L97</f>
        <v>0</v>
      </c>
      <c r="P97" s="47">
        <f t="shared" ref="P97:P99" si="17">O97*G97</f>
        <v>0</v>
      </c>
    </row>
    <row r="98" spans="2:16" s="24" customFormat="1" x14ac:dyDescent="0.3">
      <c r="B98" s="42" t="str">
        <f>IF(TRIM(G98)&lt;&gt;"",COUNTA($G$66:G98)&amp;"","")</f>
        <v>21</v>
      </c>
      <c r="C98" s="260"/>
      <c r="D98" s="260"/>
      <c r="E98" s="260"/>
      <c r="F98" s="218" t="s">
        <v>49</v>
      </c>
      <c r="G98" s="31">
        <v>600</v>
      </c>
      <c r="H98" s="43"/>
      <c r="I98" s="43" t="s">
        <v>35</v>
      </c>
      <c r="J98" s="104"/>
      <c r="K98" s="101">
        <v>53</v>
      </c>
      <c r="L98" s="102">
        <f t="shared" si="15"/>
        <v>0</v>
      </c>
      <c r="M98" s="103"/>
      <c r="N98" s="105"/>
      <c r="O98" s="102">
        <f t="shared" si="16"/>
        <v>0</v>
      </c>
      <c r="P98" s="47">
        <f t="shared" si="17"/>
        <v>0</v>
      </c>
    </row>
    <row r="99" spans="2:16" s="24" customFormat="1" x14ac:dyDescent="0.3">
      <c r="B99" s="42" t="str">
        <f>IF(TRIM(G99)&lt;&gt;"",COUNTA($G$66:G99)&amp;"","")</f>
        <v>22</v>
      </c>
      <c r="C99" s="260"/>
      <c r="D99" s="260"/>
      <c r="E99" s="260"/>
      <c r="F99" s="219" t="s">
        <v>42</v>
      </c>
      <c r="G99" s="31">
        <v>3375</v>
      </c>
      <c r="H99" s="43"/>
      <c r="I99" s="43" t="s">
        <v>44</v>
      </c>
      <c r="J99" s="116"/>
      <c r="K99" s="101">
        <v>53</v>
      </c>
      <c r="L99" s="102">
        <f t="shared" si="15"/>
        <v>0</v>
      </c>
      <c r="M99" s="103"/>
      <c r="N99" s="101"/>
      <c r="O99" s="102">
        <f t="shared" si="16"/>
        <v>0</v>
      </c>
      <c r="P99" s="47">
        <f t="shared" si="17"/>
        <v>0</v>
      </c>
    </row>
    <row r="100" spans="2:16" s="24" customFormat="1" x14ac:dyDescent="0.3">
      <c r="B100" s="42" t="str">
        <f>IF(TRIM(G100)&lt;&gt;"",COUNTA($G$66:G100)&amp;"","")</f>
        <v>23</v>
      </c>
      <c r="C100" s="260"/>
      <c r="D100" s="260"/>
      <c r="E100" s="260"/>
      <c r="F100" s="219" t="s">
        <v>132</v>
      </c>
      <c r="G100" s="31">
        <v>1498</v>
      </c>
      <c r="H100" s="43"/>
      <c r="I100" s="43" t="s">
        <v>45</v>
      </c>
      <c r="J100" s="104"/>
      <c r="K100" s="101">
        <v>53</v>
      </c>
      <c r="L100" s="102">
        <f t="shared" ref="L100" si="18">J100*K100</f>
        <v>0</v>
      </c>
      <c r="M100" s="103"/>
      <c r="N100" s="105"/>
      <c r="O100" s="102">
        <f t="shared" ref="O100" si="19">L100+M100+N100</f>
        <v>0</v>
      </c>
      <c r="P100" s="47">
        <f t="shared" ref="P100" si="20">G100*O100</f>
        <v>0</v>
      </c>
    </row>
    <row r="101" spans="2:16" s="24" customFormat="1" ht="27.6" x14ac:dyDescent="0.3">
      <c r="B101" s="42" t="str">
        <f>IF(TRIM(G101)&lt;&gt;"",COUNTA($G$66:G101)&amp;"","")</f>
        <v/>
      </c>
      <c r="C101" s="260" t="s">
        <v>1130</v>
      </c>
      <c r="D101" s="260"/>
      <c r="E101" s="260"/>
      <c r="F101" s="217" t="s">
        <v>994</v>
      </c>
      <c r="G101" s="31"/>
      <c r="H101" s="43"/>
      <c r="I101" s="43"/>
      <c r="J101" s="112"/>
      <c r="K101" s="109"/>
      <c r="L101" s="43"/>
      <c r="M101" s="65"/>
      <c r="N101" s="99"/>
      <c r="O101" s="99"/>
      <c r="P101" s="47"/>
    </row>
    <row r="102" spans="2:16" s="24" customFormat="1" x14ac:dyDescent="0.3">
      <c r="B102" s="42" t="str">
        <f>IF(TRIM(G102)&lt;&gt;"",COUNTA($G$66:G102)&amp;"","")</f>
        <v>24</v>
      </c>
      <c r="C102" s="260"/>
      <c r="D102" s="260"/>
      <c r="E102" s="260"/>
      <c r="F102" s="218" t="s">
        <v>41</v>
      </c>
      <c r="G102" s="31">
        <v>115</v>
      </c>
      <c r="H102" s="43"/>
      <c r="I102" s="43" t="s">
        <v>35</v>
      </c>
      <c r="J102" s="87"/>
      <c r="K102" s="101">
        <v>53</v>
      </c>
      <c r="L102" s="102">
        <f t="shared" ref="L102:L104" si="21">K102*J102</f>
        <v>0</v>
      </c>
      <c r="M102" s="103"/>
      <c r="N102" s="101"/>
      <c r="O102" s="102">
        <f t="shared" ref="O102:O104" si="22">N102+M102+L102</f>
        <v>0</v>
      </c>
      <c r="P102" s="47">
        <f t="shared" ref="P102:P104" si="23">O102*G102</f>
        <v>0</v>
      </c>
    </row>
    <row r="103" spans="2:16" s="24" customFormat="1" x14ac:dyDescent="0.3">
      <c r="B103" s="42" t="str">
        <f>IF(TRIM(G103)&lt;&gt;"",COUNTA($G$66:G103)&amp;"","")</f>
        <v>25</v>
      </c>
      <c r="C103" s="260"/>
      <c r="D103" s="260"/>
      <c r="E103" s="260"/>
      <c r="F103" s="218" t="s">
        <v>49</v>
      </c>
      <c r="G103" s="31">
        <v>84</v>
      </c>
      <c r="H103" s="43"/>
      <c r="I103" s="43" t="s">
        <v>35</v>
      </c>
      <c r="J103" s="104"/>
      <c r="K103" s="101">
        <v>53</v>
      </c>
      <c r="L103" s="102">
        <f t="shared" si="21"/>
        <v>0</v>
      </c>
      <c r="M103" s="103"/>
      <c r="N103" s="105"/>
      <c r="O103" s="102">
        <f t="shared" si="22"/>
        <v>0</v>
      </c>
      <c r="P103" s="47">
        <f t="shared" si="23"/>
        <v>0</v>
      </c>
    </row>
    <row r="104" spans="2:16" s="24" customFormat="1" x14ac:dyDescent="0.3">
      <c r="B104" s="42" t="str">
        <f>IF(TRIM(G104)&lt;&gt;"",COUNTA($G$66:G104)&amp;"","")</f>
        <v>26</v>
      </c>
      <c r="C104" s="260"/>
      <c r="D104" s="260"/>
      <c r="E104" s="260"/>
      <c r="F104" s="219" t="s">
        <v>42</v>
      </c>
      <c r="G104" s="31">
        <v>290</v>
      </c>
      <c r="H104" s="43"/>
      <c r="I104" s="43" t="s">
        <v>44</v>
      </c>
      <c r="J104" s="116"/>
      <c r="K104" s="101">
        <v>53</v>
      </c>
      <c r="L104" s="102">
        <f t="shared" si="21"/>
        <v>0</v>
      </c>
      <c r="M104" s="103"/>
      <c r="N104" s="101"/>
      <c r="O104" s="102">
        <f t="shared" si="22"/>
        <v>0</v>
      </c>
      <c r="P104" s="47">
        <f t="shared" si="23"/>
        <v>0</v>
      </c>
    </row>
    <row r="105" spans="2:16" s="24" customFormat="1" x14ac:dyDescent="0.3">
      <c r="B105" s="42" t="str">
        <f>IF(TRIM(G105)&lt;&gt;"",COUNTA($G$66:G105)&amp;"","")</f>
        <v>27</v>
      </c>
      <c r="C105" s="260"/>
      <c r="D105" s="260"/>
      <c r="E105" s="260"/>
      <c r="F105" s="219" t="s">
        <v>132</v>
      </c>
      <c r="G105" s="31">
        <v>147</v>
      </c>
      <c r="H105" s="43"/>
      <c r="I105" s="43" t="s">
        <v>45</v>
      </c>
      <c r="J105" s="104"/>
      <c r="K105" s="101">
        <v>53</v>
      </c>
      <c r="L105" s="102">
        <f t="shared" ref="L105" si="24">J105*K105</f>
        <v>0</v>
      </c>
      <c r="M105" s="103"/>
      <c r="N105" s="105"/>
      <c r="O105" s="102">
        <f t="shared" ref="O105" si="25">L105+M105+N105</f>
        <v>0</v>
      </c>
      <c r="P105" s="47">
        <f t="shared" ref="P105" si="26">G105*O105</f>
        <v>0</v>
      </c>
    </row>
    <row r="106" spans="2:16" s="24" customFormat="1" ht="27.6" x14ac:dyDescent="0.3">
      <c r="B106" s="42" t="str">
        <f>IF(TRIM(G106)&lt;&gt;"",COUNTA($G$66:G106)&amp;"","")</f>
        <v/>
      </c>
      <c r="C106" s="260" t="s">
        <v>1130</v>
      </c>
      <c r="D106" s="260"/>
      <c r="E106" s="260"/>
      <c r="F106" s="217" t="s">
        <v>995</v>
      </c>
      <c r="G106" s="31"/>
      <c r="H106" s="43"/>
      <c r="I106" s="43"/>
      <c r="J106" s="112"/>
      <c r="K106" s="109"/>
      <c r="L106" s="43"/>
      <c r="M106" s="65"/>
      <c r="N106" s="99"/>
      <c r="O106" s="99"/>
      <c r="P106" s="47"/>
    </row>
    <row r="107" spans="2:16" s="24" customFormat="1" x14ac:dyDescent="0.3">
      <c r="B107" s="42" t="str">
        <f>IF(TRIM(G107)&lt;&gt;"",COUNTA($G$66:G107)&amp;"","")</f>
        <v>28</v>
      </c>
      <c r="C107" s="260"/>
      <c r="D107" s="260"/>
      <c r="E107" s="260"/>
      <c r="F107" s="218" t="s">
        <v>41</v>
      </c>
      <c r="G107" s="31">
        <v>1355</v>
      </c>
      <c r="H107" s="43"/>
      <c r="I107" s="43" t="s">
        <v>35</v>
      </c>
      <c r="J107" s="87"/>
      <c r="K107" s="101">
        <v>53</v>
      </c>
      <c r="L107" s="102">
        <f t="shared" ref="L107:L109" si="27">K107*J107</f>
        <v>0</v>
      </c>
      <c r="M107" s="103"/>
      <c r="N107" s="101"/>
      <c r="O107" s="102">
        <f t="shared" ref="O107:O109" si="28">N107+M107+L107</f>
        <v>0</v>
      </c>
      <c r="P107" s="47">
        <f t="shared" ref="P107:P109" si="29">O107*G107</f>
        <v>0</v>
      </c>
    </row>
    <row r="108" spans="2:16" s="24" customFormat="1" x14ac:dyDescent="0.3">
      <c r="B108" s="42" t="str">
        <f>IF(TRIM(G108)&lt;&gt;"",COUNTA($G$66:G108)&amp;"","")</f>
        <v>29</v>
      </c>
      <c r="C108" s="260"/>
      <c r="D108" s="260"/>
      <c r="E108" s="260"/>
      <c r="F108" s="218" t="s">
        <v>49</v>
      </c>
      <c r="G108" s="31">
        <v>1080</v>
      </c>
      <c r="H108" s="43"/>
      <c r="I108" s="43" t="s">
        <v>35</v>
      </c>
      <c r="J108" s="104"/>
      <c r="K108" s="101">
        <v>53</v>
      </c>
      <c r="L108" s="102">
        <f t="shared" si="27"/>
        <v>0</v>
      </c>
      <c r="M108" s="103"/>
      <c r="N108" s="105"/>
      <c r="O108" s="102">
        <f t="shared" si="28"/>
        <v>0</v>
      </c>
      <c r="P108" s="47">
        <f t="shared" si="29"/>
        <v>0</v>
      </c>
    </row>
    <row r="109" spans="2:16" s="24" customFormat="1" x14ac:dyDescent="0.3">
      <c r="B109" s="42" t="str">
        <f>IF(TRIM(G109)&lt;&gt;"",COUNTA($G$66:G109)&amp;"","")</f>
        <v>30</v>
      </c>
      <c r="C109" s="260"/>
      <c r="D109" s="260"/>
      <c r="E109" s="260"/>
      <c r="F109" s="219" t="s">
        <v>42</v>
      </c>
      <c r="G109" s="31">
        <v>5470</v>
      </c>
      <c r="H109" s="43"/>
      <c r="I109" s="43" t="s">
        <v>44</v>
      </c>
      <c r="J109" s="116"/>
      <c r="K109" s="101">
        <v>53</v>
      </c>
      <c r="L109" s="102">
        <f t="shared" si="27"/>
        <v>0</v>
      </c>
      <c r="M109" s="103"/>
      <c r="N109" s="101"/>
      <c r="O109" s="102">
        <f t="shared" si="28"/>
        <v>0</v>
      </c>
      <c r="P109" s="47">
        <f t="shared" si="29"/>
        <v>0</v>
      </c>
    </row>
    <row r="110" spans="2:16" s="24" customFormat="1" x14ac:dyDescent="0.3">
      <c r="B110" s="42" t="str">
        <f>IF(TRIM(G110)&lt;&gt;"",COUNTA($G$66:G110)&amp;"","")</f>
        <v>31</v>
      </c>
      <c r="C110" s="260"/>
      <c r="D110" s="260"/>
      <c r="E110" s="260"/>
      <c r="F110" s="219" t="s">
        <v>132</v>
      </c>
      <c r="G110" s="31">
        <v>2430</v>
      </c>
      <c r="H110" s="43"/>
      <c r="I110" s="43" t="s">
        <v>45</v>
      </c>
      <c r="J110" s="104"/>
      <c r="K110" s="101">
        <v>53</v>
      </c>
      <c r="L110" s="102">
        <f t="shared" ref="L110" si="30">J110*K110</f>
        <v>0</v>
      </c>
      <c r="M110" s="103"/>
      <c r="N110" s="105"/>
      <c r="O110" s="102">
        <f t="shared" ref="O110" si="31">L110+M110+N110</f>
        <v>0</v>
      </c>
      <c r="P110" s="47">
        <f t="shared" ref="P110" si="32">G110*O110</f>
        <v>0</v>
      </c>
    </row>
    <row r="111" spans="2:16" s="24" customFormat="1" ht="27.6" x14ac:dyDescent="0.3">
      <c r="B111" s="42" t="str">
        <f>IF(TRIM(G111)&lt;&gt;"",COUNTA($G$66:G111)&amp;"","")</f>
        <v/>
      </c>
      <c r="C111" s="260" t="s">
        <v>1130</v>
      </c>
      <c r="D111" s="260"/>
      <c r="E111" s="260"/>
      <c r="F111" s="217" t="s">
        <v>996</v>
      </c>
      <c r="G111" s="31"/>
      <c r="H111" s="43"/>
      <c r="I111" s="43"/>
      <c r="J111" s="112"/>
      <c r="K111" s="109"/>
      <c r="L111" s="43"/>
      <c r="M111" s="65"/>
      <c r="N111" s="99"/>
      <c r="O111" s="99"/>
      <c r="P111" s="47"/>
    </row>
    <row r="112" spans="2:16" s="24" customFormat="1" x14ac:dyDescent="0.3">
      <c r="B112" s="42" t="str">
        <f>IF(TRIM(G112)&lt;&gt;"",COUNTA($G$66:G112)&amp;"","")</f>
        <v>32</v>
      </c>
      <c r="C112" s="260"/>
      <c r="D112" s="260"/>
      <c r="E112" s="260"/>
      <c r="F112" s="218" t="s">
        <v>41</v>
      </c>
      <c r="G112" s="31">
        <v>1573</v>
      </c>
      <c r="H112" s="43"/>
      <c r="I112" s="43" t="s">
        <v>35</v>
      </c>
      <c r="J112" s="87"/>
      <c r="K112" s="101">
        <v>53</v>
      </c>
      <c r="L112" s="102">
        <f t="shared" ref="L112:L114" si="33">K112*J112</f>
        <v>0</v>
      </c>
      <c r="M112" s="103"/>
      <c r="N112" s="101"/>
      <c r="O112" s="102">
        <f t="shared" ref="O112:O114" si="34">N112+M112+L112</f>
        <v>0</v>
      </c>
      <c r="P112" s="47">
        <f t="shared" ref="P112:P114" si="35">O112*G112</f>
        <v>0</v>
      </c>
    </row>
    <row r="113" spans="2:16" s="24" customFormat="1" x14ac:dyDescent="0.3">
      <c r="B113" s="42" t="str">
        <f>IF(TRIM(G113)&lt;&gt;"",COUNTA($G$66:G113)&amp;"","")</f>
        <v>33</v>
      </c>
      <c r="C113" s="260"/>
      <c r="D113" s="260"/>
      <c r="E113" s="260"/>
      <c r="F113" s="218" t="s">
        <v>49</v>
      </c>
      <c r="G113" s="31">
        <v>1274</v>
      </c>
      <c r="H113" s="43"/>
      <c r="I113" s="43" t="s">
        <v>35</v>
      </c>
      <c r="J113" s="104"/>
      <c r="K113" s="101">
        <v>53</v>
      </c>
      <c r="L113" s="102">
        <f t="shared" si="33"/>
        <v>0</v>
      </c>
      <c r="M113" s="103"/>
      <c r="N113" s="105"/>
      <c r="O113" s="102">
        <f t="shared" si="34"/>
        <v>0</v>
      </c>
      <c r="P113" s="47">
        <f t="shared" si="35"/>
        <v>0</v>
      </c>
    </row>
    <row r="114" spans="2:16" s="24" customFormat="1" x14ac:dyDescent="0.3">
      <c r="B114" s="42" t="str">
        <f>IF(TRIM(G114)&lt;&gt;"",COUNTA($G$66:G114)&amp;"","")</f>
        <v>34</v>
      </c>
      <c r="C114" s="260"/>
      <c r="D114" s="260"/>
      <c r="E114" s="260"/>
      <c r="F114" s="219" t="s">
        <v>42</v>
      </c>
      <c r="G114" s="31">
        <v>7525</v>
      </c>
      <c r="H114" s="43"/>
      <c r="I114" s="43" t="s">
        <v>44</v>
      </c>
      <c r="J114" s="116"/>
      <c r="K114" s="101">
        <v>53</v>
      </c>
      <c r="L114" s="102">
        <f t="shared" si="33"/>
        <v>0</v>
      </c>
      <c r="M114" s="103"/>
      <c r="N114" s="101"/>
      <c r="O114" s="102">
        <f t="shared" si="34"/>
        <v>0</v>
      </c>
      <c r="P114" s="47">
        <f t="shared" si="35"/>
        <v>0</v>
      </c>
    </row>
    <row r="115" spans="2:16" s="24" customFormat="1" x14ac:dyDescent="0.3">
      <c r="B115" s="42" t="str">
        <f>IF(TRIM(G115)&lt;&gt;"",COUNTA($G$66:G115)&amp;"","")</f>
        <v>35</v>
      </c>
      <c r="C115" s="260"/>
      <c r="D115" s="260"/>
      <c r="E115" s="260"/>
      <c r="F115" s="219" t="s">
        <v>132</v>
      </c>
      <c r="G115" s="31">
        <v>3344</v>
      </c>
      <c r="H115" s="43"/>
      <c r="I115" s="43" t="s">
        <v>45</v>
      </c>
      <c r="J115" s="104"/>
      <c r="K115" s="101">
        <v>53</v>
      </c>
      <c r="L115" s="102">
        <f t="shared" ref="L115" si="36">J115*K115</f>
        <v>0</v>
      </c>
      <c r="M115" s="103"/>
      <c r="N115" s="105"/>
      <c r="O115" s="102">
        <f t="shared" ref="O115" si="37">L115+M115+N115</f>
        <v>0</v>
      </c>
      <c r="P115" s="47">
        <f t="shared" ref="P115" si="38">G115*O115</f>
        <v>0</v>
      </c>
    </row>
    <row r="116" spans="2:16" s="24" customFormat="1" ht="27.6" x14ac:dyDescent="0.3">
      <c r="B116" s="42" t="str">
        <f>IF(TRIM(G116)&lt;&gt;"",COUNTA($G$66:G116)&amp;"","")</f>
        <v/>
      </c>
      <c r="C116" s="260" t="s">
        <v>1130</v>
      </c>
      <c r="D116" s="260"/>
      <c r="E116" s="260"/>
      <c r="F116" s="217" t="s">
        <v>997</v>
      </c>
      <c r="G116" s="31"/>
      <c r="H116" s="43"/>
      <c r="I116" s="43"/>
      <c r="J116" s="112"/>
      <c r="K116" s="109"/>
      <c r="L116" s="43"/>
      <c r="M116" s="65"/>
      <c r="N116" s="99"/>
      <c r="O116" s="99"/>
      <c r="P116" s="47"/>
    </row>
    <row r="117" spans="2:16" s="24" customFormat="1" x14ac:dyDescent="0.3">
      <c r="B117" s="42" t="str">
        <f>IF(TRIM(G117)&lt;&gt;"",COUNTA($G$66:G117)&amp;"","")</f>
        <v>36</v>
      </c>
      <c r="C117" s="260"/>
      <c r="D117" s="260"/>
      <c r="E117" s="260"/>
      <c r="F117" s="218" t="s">
        <v>41</v>
      </c>
      <c r="G117" s="31">
        <v>1008</v>
      </c>
      <c r="H117" s="43"/>
      <c r="I117" s="43" t="s">
        <v>35</v>
      </c>
      <c r="J117" s="87"/>
      <c r="K117" s="101">
        <v>53</v>
      </c>
      <c r="L117" s="102">
        <f t="shared" ref="L117:L119" si="39">K117*J117</f>
        <v>0</v>
      </c>
      <c r="M117" s="103"/>
      <c r="N117" s="101"/>
      <c r="O117" s="102">
        <f t="shared" ref="O117:O119" si="40">N117+M117+L117</f>
        <v>0</v>
      </c>
      <c r="P117" s="47">
        <f t="shared" ref="P117:P119" si="41">O117*G117</f>
        <v>0</v>
      </c>
    </row>
    <row r="118" spans="2:16" s="24" customFormat="1" x14ac:dyDescent="0.3">
      <c r="B118" s="42" t="str">
        <f>IF(TRIM(G118)&lt;&gt;"",COUNTA($G$66:G118)&amp;"","")</f>
        <v>37</v>
      </c>
      <c r="C118" s="260"/>
      <c r="D118" s="260"/>
      <c r="E118" s="260"/>
      <c r="F118" s="218" t="s">
        <v>49</v>
      </c>
      <c r="G118" s="31">
        <v>859</v>
      </c>
      <c r="H118" s="43"/>
      <c r="I118" s="43" t="s">
        <v>35</v>
      </c>
      <c r="J118" s="104"/>
      <c r="K118" s="101">
        <v>53</v>
      </c>
      <c r="L118" s="102">
        <f t="shared" si="39"/>
        <v>0</v>
      </c>
      <c r="M118" s="103"/>
      <c r="N118" s="105"/>
      <c r="O118" s="102">
        <f t="shared" si="40"/>
        <v>0</v>
      </c>
      <c r="P118" s="47">
        <f t="shared" si="41"/>
        <v>0</v>
      </c>
    </row>
    <row r="119" spans="2:16" s="24" customFormat="1" x14ac:dyDescent="0.3">
      <c r="B119" s="42" t="str">
        <f>IF(TRIM(G119)&lt;&gt;"",COUNTA($G$66:G119)&amp;"","")</f>
        <v>38</v>
      </c>
      <c r="C119" s="260"/>
      <c r="D119" s="260"/>
      <c r="E119" s="260"/>
      <c r="F119" s="219" t="s">
        <v>42</v>
      </c>
      <c r="G119" s="31">
        <v>5555</v>
      </c>
      <c r="H119" s="43"/>
      <c r="I119" s="43" t="s">
        <v>44</v>
      </c>
      <c r="J119" s="116"/>
      <c r="K119" s="101">
        <v>53</v>
      </c>
      <c r="L119" s="102">
        <f t="shared" si="39"/>
        <v>0</v>
      </c>
      <c r="M119" s="103"/>
      <c r="N119" s="101"/>
      <c r="O119" s="102">
        <f t="shared" si="40"/>
        <v>0</v>
      </c>
      <c r="P119" s="47">
        <f t="shared" si="41"/>
        <v>0</v>
      </c>
    </row>
    <row r="120" spans="2:16" s="24" customFormat="1" x14ac:dyDescent="0.3">
      <c r="B120" s="42" t="str">
        <f>IF(TRIM(G120)&lt;&gt;"",COUNTA($G$66:G120)&amp;"","")</f>
        <v>39</v>
      </c>
      <c r="C120" s="260"/>
      <c r="D120" s="260"/>
      <c r="E120" s="260"/>
      <c r="F120" s="219" t="s">
        <v>132</v>
      </c>
      <c r="G120" s="31">
        <v>2468</v>
      </c>
      <c r="H120" s="43"/>
      <c r="I120" s="43" t="s">
        <v>45</v>
      </c>
      <c r="J120" s="104"/>
      <c r="K120" s="101">
        <v>53</v>
      </c>
      <c r="L120" s="102">
        <f t="shared" ref="L120" si="42">J120*K120</f>
        <v>0</v>
      </c>
      <c r="M120" s="103"/>
      <c r="N120" s="105"/>
      <c r="O120" s="102">
        <f t="shared" ref="O120" si="43">L120+M120+N120</f>
        <v>0</v>
      </c>
      <c r="P120" s="47">
        <f t="shared" ref="P120" si="44">G120*O120</f>
        <v>0</v>
      </c>
    </row>
    <row r="121" spans="2:16" s="24" customFormat="1" ht="27.6" x14ac:dyDescent="0.3">
      <c r="B121" s="42" t="str">
        <f>IF(TRIM(G121)&lt;&gt;"",COUNTA($G$66:G121)&amp;"","")</f>
        <v/>
      </c>
      <c r="C121" s="260" t="s">
        <v>1130</v>
      </c>
      <c r="D121" s="260"/>
      <c r="E121" s="260"/>
      <c r="F121" s="217" t="s">
        <v>998</v>
      </c>
      <c r="G121" s="31"/>
      <c r="H121" s="43"/>
      <c r="I121" s="43"/>
      <c r="J121" s="112"/>
      <c r="K121" s="109"/>
      <c r="L121" s="43"/>
      <c r="M121" s="65"/>
      <c r="N121" s="99"/>
      <c r="O121" s="99"/>
      <c r="P121" s="47"/>
    </row>
    <row r="122" spans="2:16" s="24" customFormat="1" x14ac:dyDescent="0.3">
      <c r="B122" s="42" t="str">
        <f>IF(TRIM(G122)&lt;&gt;"",COUNTA($G$66:G122)&amp;"","")</f>
        <v>40</v>
      </c>
      <c r="C122" s="260"/>
      <c r="D122" s="260"/>
      <c r="E122" s="260"/>
      <c r="F122" s="218" t="s">
        <v>41</v>
      </c>
      <c r="G122" s="31">
        <v>315</v>
      </c>
      <c r="H122" s="43"/>
      <c r="I122" s="43" t="s">
        <v>35</v>
      </c>
      <c r="J122" s="87"/>
      <c r="K122" s="101">
        <v>53</v>
      </c>
      <c r="L122" s="102">
        <f t="shared" ref="L122:L124" si="45">K122*J122</f>
        <v>0</v>
      </c>
      <c r="M122" s="103"/>
      <c r="N122" s="101"/>
      <c r="O122" s="102">
        <f t="shared" ref="O122:O124" si="46">N122+M122+L122</f>
        <v>0</v>
      </c>
      <c r="P122" s="47">
        <f t="shared" ref="P122:P124" si="47">O122*G122</f>
        <v>0</v>
      </c>
    </row>
    <row r="123" spans="2:16" s="24" customFormat="1" x14ac:dyDescent="0.3">
      <c r="B123" s="42" t="str">
        <f>IF(TRIM(G123)&lt;&gt;"",COUNTA($G$66:G123)&amp;"","")</f>
        <v>41</v>
      </c>
      <c r="C123" s="260"/>
      <c r="D123" s="260"/>
      <c r="E123" s="260"/>
      <c r="F123" s="218" t="s">
        <v>49</v>
      </c>
      <c r="G123" s="31">
        <v>192</v>
      </c>
      <c r="H123" s="43"/>
      <c r="I123" s="43" t="s">
        <v>35</v>
      </c>
      <c r="J123" s="104"/>
      <c r="K123" s="101">
        <v>53</v>
      </c>
      <c r="L123" s="102">
        <f t="shared" si="45"/>
        <v>0</v>
      </c>
      <c r="M123" s="103"/>
      <c r="N123" s="105"/>
      <c r="O123" s="102">
        <f t="shared" si="46"/>
        <v>0</v>
      </c>
      <c r="P123" s="47">
        <f t="shared" si="47"/>
        <v>0</v>
      </c>
    </row>
    <row r="124" spans="2:16" s="24" customFormat="1" x14ac:dyDescent="0.3">
      <c r="B124" s="42" t="str">
        <f>IF(TRIM(G124)&lt;&gt;"",COUNTA($G$66:G124)&amp;"","")</f>
        <v>42</v>
      </c>
      <c r="C124" s="260"/>
      <c r="D124" s="260"/>
      <c r="E124" s="260"/>
      <c r="F124" s="219" t="s">
        <v>42</v>
      </c>
      <c r="G124" s="31">
        <v>1300</v>
      </c>
      <c r="H124" s="43"/>
      <c r="I124" s="43" t="s">
        <v>44</v>
      </c>
      <c r="J124" s="116"/>
      <c r="K124" s="101">
        <v>53</v>
      </c>
      <c r="L124" s="102">
        <f t="shared" si="45"/>
        <v>0</v>
      </c>
      <c r="M124" s="103"/>
      <c r="N124" s="101"/>
      <c r="O124" s="102">
        <f t="shared" si="46"/>
        <v>0</v>
      </c>
      <c r="P124" s="47">
        <f t="shared" si="47"/>
        <v>0</v>
      </c>
    </row>
    <row r="125" spans="2:16" s="24" customFormat="1" x14ac:dyDescent="0.3">
      <c r="B125" s="42" t="str">
        <f>IF(TRIM(G125)&lt;&gt;"",COUNTA($G$66:G125)&amp;"","")</f>
        <v>43</v>
      </c>
      <c r="C125" s="260"/>
      <c r="D125" s="260"/>
      <c r="E125" s="260"/>
      <c r="F125" s="219" t="s">
        <v>132</v>
      </c>
      <c r="G125" s="31">
        <v>576</v>
      </c>
      <c r="H125" s="43"/>
      <c r="I125" s="43" t="s">
        <v>45</v>
      </c>
      <c r="J125" s="104"/>
      <c r="K125" s="101">
        <v>53</v>
      </c>
      <c r="L125" s="102">
        <f t="shared" ref="L125" si="48">J125*K125</f>
        <v>0</v>
      </c>
      <c r="M125" s="103"/>
      <c r="N125" s="105"/>
      <c r="O125" s="102">
        <f t="shared" ref="O125" si="49">L125+M125+N125</f>
        <v>0</v>
      </c>
      <c r="P125" s="47">
        <f t="shared" ref="P125" si="50">G125*O125</f>
        <v>0</v>
      </c>
    </row>
    <row r="126" spans="2:16" s="24" customFormat="1" ht="27.6" x14ac:dyDescent="0.3">
      <c r="B126" s="42" t="str">
        <f>IF(TRIM(G126)&lt;&gt;"",COUNTA($G$66:G126)&amp;"","")</f>
        <v/>
      </c>
      <c r="C126" s="260" t="s">
        <v>1130</v>
      </c>
      <c r="D126" s="260"/>
      <c r="E126" s="260"/>
      <c r="F126" s="217" t="s">
        <v>1001</v>
      </c>
      <c r="G126" s="31"/>
      <c r="H126" s="43"/>
      <c r="I126" s="43"/>
      <c r="J126" s="112"/>
      <c r="K126" s="109"/>
      <c r="L126" s="43"/>
      <c r="M126" s="65"/>
      <c r="N126" s="99"/>
      <c r="O126" s="99"/>
      <c r="P126" s="47"/>
    </row>
    <row r="127" spans="2:16" s="24" customFormat="1" x14ac:dyDescent="0.3">
      <c r="B127" s="42" t="str">
        <f>IF(TRIM(G127)&lt;&gt;"",COUNTA($G$66:G127)&amp;"","")</f>
        <v>44</v>
      </c>
      <c r="C127" s="260"/>
      <c r="D127" s="260"/>
      <c r="E127" s="260"/>
      <c r="F127" s="218" t="s">
        <v>41</v>
      </c>
      <c r="G127" s="31">
        <v>1180</v>
      </c>
      <c r="H127" s="43"/>
      <c r="I127" s="43" t="s">
        <v>35</v>
      </c>
      <c r="J127" s="87"/>
      <c r="K127" s="101">
        <v>53</v>
      </c>
      <c r="L127" s="102">
        <f t="shared" ref="L127:L129" si="51">K127*J127</f>
        <v>0</v>
      </c>
      <c r="M127" s="103"/>
      <c r="N127" s="101"/>
      <c r="O127" s="102">
        <f t="shared" ref="O127:O129" si="52">N127+M127+L127</f>
        <v>0</v>
      </c>
      <c r="P127" s="47">
        <f t="shared" ref="P127:P129" si="53">O127*G127</f>
        <v>0</v>
      </c>
    </row>
    <row r="128" spans="2:16" s="24" customFormat="1" x14ac:dyDescent="0.3">
      <c r="B128" s="42" t="str">
        <f>IF(TRIM(G128)&lt;&gt;"",COUNTA($G$66:G128)&amp;"","")</f>
        <v>45</v>
      </c>
      <c r="C128" s="260"/>
      <c r="D128" s="260"/>
      <c r="E128" s="260"/>
      <c r="F128" s="218" t="s">
        <v>49</v>
      </c>
      <c r="G128" s="31">
        <v>342</v>
      </c>
      <c r="H128" s="43"/>
      <c r="I128" s="43" t="s">
        <v>35</v>
      </c>
      <c r="J128" s="104"/>
      <c r="K128" s="101">
        <v>53</v>
      </c>
      <c r="L128" s="102">
        <f t="shared" si="51"/>
        <v>0</v>
      </c>
      <c r="M128" s="103"/>
      <c r="N128" s="105"/>
      <c r="O128" s="102">
        <f t="shared" si="52"/>
        <v>0</v>
      </c>
      <c r="P128" s="47">
        <f t="shared" si="53"/>
        <v>0</v>
      </c>
    </row>
    <row r="129" spans="2:16" s="24" customFormat="1" x14ac:dyDescent="0.3">
      <c r="B129" s="42" t="str">
        <f>IF(TRIM(G129)&lt;&gt;"",COUNTA($G$66:G129)&amp;"","")</f>
        <v>46</v>
      </c>
      <c r="C129" s="260"/>
      <c r="D129" s="260"/>
      <c r="E129" s="260"/>
      <c r="F129" s="219" t="s">
        <v>42</v>
      </c>
      <c r="G129" s="31">
        <v>7790</v>
      </c>
      <c r="H129" s="43"/>
      <c r="I129" s="43" t="s">
        <v>44</v>
      </c>
      <c r="J129" s="116"/>
      <c r="K129" s="101">
        <v>53</v>
      </c>
      <c r="L129" s="102">
        <f t="shared" si="51"/>
        <v>0</v>
      </c>
      <c r="M129" s="103"/>
      <c r="N129" s="101"/>
      <c r="O129" s="102">
        <f t="shared" si="52"/>
        <v>0</v>
      </c>
      <c r="P129" s="47">
        <f t="shared" si="53"/>
        <v>0</v>
      </c>
    </row>
    <row r="130" spans="2:16" s="24" customFormat="1" x14ac:dyDescent="0.3">
      <c r="B130" s="42" t="str">
        <f>IF(TRIM(G130)&lt;&gt;"",COUNTA($G$66:G130)&amp;"","")</f>
        <v>47</v>
      </c>
      <c r="C130" s="260"/>
      <c r="D130" s="260"/>
      <c r="E130" s="260"/>
      <c r="F130" s="219" t="s">
        <v>132</v>
      </c>
      <c r="G130" s="31">
        <v>3462</v>
      </c>
      <c r="H130" s="43"/>
      <c r="I130" s="43" t="s">
        <v>45</v>
      </c>
      <c r="J130" s="104"/>
      <c r="K130" s="101">
        <v>53</v>
      </c>
      <c r="L130" s="102">
        <f t="shared" ref="L130" si="54">J130*K130</f>
        <v>0</v>
      </c>
      <c r="M130" s="103"/>
      <c r="N130" s="105"/>
      <c r="O130" s="102">
        <f t="shared" ref="O130" si="55">L130+M130+N130</f>
        <v>0</v>
      </c>
      <c r="P130" s="47">
        <f t="shared" ref="P130" si="56">G130*O130</f>
        <v>0</v>
      </c>
    </row>
    <row r="131" spans="2:16" s="24" customFormat="1" x14ac:dyDescent="0.3">
      <c r="B131" s="42" t="str">
        <f>IF(TRIM(G131)&lt;&gt;"",COUNTA($G$66:G131)&amp;"","")</f>
        <v/>
      </c>
      <c r="C131" s="260" t="s">
        <v>1130</v>
      </c>
      <c r="D131" s="260"/>
      <c r="E131" s="260"/>
      <c r="F131" s="217" t="s">
        <v>1006</v>
      </c>
      <c r="G131" s="31"/>
      <c r="H131" s="43"/>
      <c r="I131" s="43"/>
      <c r="J131" s="112"/>
      <c r="K131" s="109"/>
      <c r="L131" s="43"/>
      <c r="M131" s="65"/>
      <c r="N131" s="99"/>
      <c r="O131" s="99"/>
      <c r="P131" s="47"/>
    </row>
    <row r="132" spans="2:16" s="24" customFormat="1" x14ac:dyDescent="0.3">
      <c r="B132" s="42" t="str">
        <f>IF(TRIM(G132)&lt;&gt;"",COUNTA($G$66:G132)&amp;"","")</f>
        <v>48</v>
      </c>
      <c r="C132" s="260"/>
      <c r="D132" s="260"/>
      <c r="E132" s="260"/>
      <c r="F132" s="218" t="s">
        <v>41</v>
      </c>
      <c r="G132" s="31">
        <v>1250</v>
      </c>
      <c r="H132" s="43"/>
      <c r="I132" s="43" t="s">
        <v>35</v>
      </c>
      <c r="J132" s="87"/>
      <c r="K132" s="101">
        <v>53</v>
      </c>
      <c r="L132" s="102">
        <f t="shared" ref="L132:L134" si="57">K132*J132</f>
        <v>0</v>
      </c>
      <c r="M132" s="103"/>
      <c r="N132" s="101"/>
      <c r="O132" s="102">
        <f t="shared" ref="O132:O134" si="58">N132+M132+L132</f>
        <v>0</v>
      </c>
      <c r="P132" s="47">
        <f t="shared" ref="P132:P134" si="59">O132*G132</f>
        <v>0</v>
      </c>
    </row>
    <row r="133" spans="2:16" s="24" customFormat="1" x14ac:dyDescent="0.3">
      <c r="B133" s="42" t="str">
        <f>IF(TRIM(G133)&lt;&gt;"",COUNTA($G$66:G133)&amp;"","")</f>
        <v>49</v>
      </c>
      <c r="C133" s="260"/>
      <c r="D133" s="260"/>
      <c r="E133" s="260"/>
      <c r="F133" s="218" t="s">
        <v>49</v>
      </c>
      <c r="G133" s="31">
        <v>490</v>
      </c>
      <c r="H133" s="43"/>
      <c r="I133" s="43" t="s">
        <v>35</v>
      </c>
      <c r="J133" s="104"/>
      <c r="K133" s="101">
        <v>53</v>
      </c>
      <c r="L133" s="102">
        <f t="shared" si="57"/>
        <v>0</v>
      </c>
      <c r="M133" s="103"/>
      <c r="N133" s="105"/>
      <c r="O133" s="102">
        <f t="shared" si="58"/>
        <v>0</v>
      </c>
      <c r="P133" s="47">
        <f t="shared" si="59"/>
        <v>0</v>
      </c>
    </row>
    <row r="134" spans="2:16" s="24" customFormat="1" x14ac:dyDescent="0.3">
      <c r="B134" s="42" t="str">
        <f>IF(TRIM(G134)&lt;&gt;"",COUNTA($G$66:G134)&amp;"","")</f>
        <v>50</v>
      </c>
      <c r="C134" s="260"/>
      <c r="D134" s="260"/>
      <c r="E134" s="260"/>
      <c r="F134" s="219" t="s">
        <v>42</v>
      </c>
      <c r="G134" s="31">
        <v>7980</v>
      </c>
      <c r="H134" s="43"/>
      <c r="I134" s="43" t="s">
        <v>44</v>
      </c>
      <c r="J134" s="116"/>
      <c r="K134" s="101">
        <v>53</v>
      </c>
      <c r="L134" s="102">
        <f t="shared" si="57"/>
        <v>0</v>
      </c>
      <c r="M134" s="103"/>
      <c r="N134" s="101"/>
      <c r="O134" s="102">
        <f t="shared" si="58"/>
        <v>0</v>
      </c>
      <c r="P134" s="47">
        <f t="shared" si="59"/>
        <v>0</v>
      </c>
    </row>
    <row r="135" spans="2:16" s="24" customFormat="1" x14ac:dyDescent="0.3">
      <c r="B135" s="42" t="str">
        <f>IF(TRIM(G135)&lt;&gt;"",COUNTA($G$66:G135)&amp;"","")</f>
        <v>51</v>
      </c>
      <c r="C135" s="260"/>
      <c r="D135" s="260"/>
      <c r="E135" s="260"/>
      <c r="F135" s="219" t="s">
        <v>132</v>
      </c>
      <c r="G135" s="31">
        <v>2455</v>
      </c>
      <c r="H135" s="43"/>
      <c r="I135" s="43" t="s">
        <v>45</v>
      </c>
      <c r="J135" s="104"/>
      <c r="K135" s="101">
        <v>53</v>
      </c>
      <c r="L135" s="102">
        <f t="shared" ref="L135" si="60">J135*K135</f>
        <v>0</v>
      </c>
      <c r="M135" s="103"/>
      <c r="N135" s="105"/>
      <c r="O135" s="102">
        <f t="shared" ref="O135" si="61">L135+M135+N135</f>
        <v>0</v>
      </c>
      <c r="P135" s="47">
        <f t="shared" ref="P135" si="62">G135*O135</f>
        <v>0</v>
      </c>
    </row>
    <row r="136" spans="2:16" s="24" customFormat="1" x14ac:dyDescent="0.3">
      <c r="B136" s="42" t="str">
        <f>IF(TRIM(G136)&lt;&gt;"",COUNTA($G$66:G136)&amp;"","")</f>
        <v/>
      </c>
      <c r="C136" s="260" t="s">
        <v>1131</v>
      </c>
      <c r="D136" s="260"/>
      <c r="E136" s="260"/>
      <c r="F136" s="217" t="s">
        <v>1005</v>
      </c>
      <c r="G136" s="31"/>
      <c r="H136" s="43"/>
      <c r="I136" s="43"/>
      <c r="J136" s="112"/>
      <c r="K136" s="109"/>
      <c r="L136" s="43"/>
      <c r="M136" s="65"/>
      <c r="N136" s="99"/>
      <c r="O136" s="99"/>
      <c r="P136" s="47"/>
    </row>
    <row r="137" spans="2:16" s="24" customFormat="1" x14ac:dyDescent="0.3">
      <c r="B137" s="42" t="str">
        <f>IF(TRIM(G137)&lt;&gt;"",COUNTA($G$66:G137)&amp;"","")</f>
        <v>52</v>
      </c>
      <c r="C137" s="260"/>
      <c r="D137" s="260"/>
      <c r="E137" s="260"/>
      <c r="F137" s="218" t="s">
        <v>49</v>
      </c>
      <c r="G137" s="31">
        <v>10562</v>
      </c>
      <c r="H137" s="43"/>
      <c r="I137" s="43" t="s">
        <v>35</v>
      </c>
      <c r="J137" s="104"/>
      <c r="K137" s="101">
        <v>53</v>
      </c>
      <c r="L137" s="102">
        <f t="shared" ref="L137:L138" si="63">K137*J137</f>
        <v>0</v>
      </c>
      <c r="M137" s="103"/>
      <c r="N137" s="105"/>
      <c r="O137" s="102">
        <f t="shared" ref="O137:O138" si="64">N137+M137+L137</f>
        <v>0</v>
      </c>
      <c r="P137" s="47">
        <f t="shared" ref="P137:P138" si="65">O137*G137</f>
        <v>0</v>
      </c>
    </row>
    <row r="138" spans="2:16" s="24" customFormat="1" x14ac:dyDescent="0.3">
      <c r="B138" s="42" t="str">
        <f>IF(TRIM(G138)&lt;&gt;"",COUNTA($G$66:G138)&amp;"","")</f>
        <v>53</v>
      </c>
      <c r="C138" s="260"/>
      <c r="D138" s="260"/>
      <c r="E138" s="260"/>
      <c r="F138" s="219" t="s">
        <v>42</v>
      </c>
      <c r="G138" s="31">
        <v>18480</v>
      </c>
      <c r="H138" s="43"/>
      <c r="I138" s="43" t="s">
        <v>44</v>
      </c>
      <c r="J138" s="116"/>
      <c r="K138" s="101">
        <v>53</v>
      </c>
      <c r="L138" s="102">
        <f t="shared" si="63"/>
        <v>0</v>
      </c>
      <c r="M138" s="103"/>
      <c r="N138" s="101"/>
      <c r="O138" s="102">
        <f t="shared" si="64"/>
        <v>0</v>
      </c>
      <c r="P138" s="47">
        <f t="shared" si="65"/>
        <v>0</v>
      </c>
    </row>
    <row r="139" spans="2:16" s="24" customFormat="1" x14ac:dyDescent="0.3">
      <c r="B139" s="42" t="str">
        <f>IF(TRIM(G139)&lt;&gt;"",COUNTA($G$66:G139)&amp;"","")</f>
        <v>54</v>
      </c>
      <c r="C139" s="260"/>
      <c r="D139" s="260"/>
      <c r="E139" s="260"/>
      <c r="F139" s="219" t="s">
        <v>145</v>
      </c>
      <c r="G139" s="31">
        <v>3520</v>
      </c>
      <c r="H139" s="43"/>
      <c r="I139" s="43" t="s">
        <v>45</v>
      </c>
      <c r="J139" s="104"/>
      <c r="K139" s="101">
        <v>53</v>
      </c>
      <c r="L139" s="102">
        <f t="shared" ref="L139" si="66">J139*K139</f>
        <v>0</v>
      </c>
      <c r="M139" s="103"/>
      <c r="N139" s="105"/>
      <c r="O139" s="102">
        <f t="shared" ref="O139" si="67">L139+M139+N139</f>
        <v>0</v>
      </c>
      <c r="P139" s="47">
        <f t="shared" ref="P139" si="68">G139*O139</f>
        <v>0</v>
      </c>
    </row>
    <row r="140" spans="2:16" s="24" customFormat="1" x14ac:dyDescent="0.3">
      <c r="B140" s="42" t="str">
        <f>IF(TRIM(G140)&lt;&gt;"",COUNTA($G$66:G140)&amp;"","")</f>
        <v/>
      </c>
      <c r="C140" s="260" t="s">
        <v>1130</v>
      </c>
      <c r="D140" s="260"/>
      <c r="E140" s="260"/>
      <c r="F140" s="217" t="s">
        <v>1004</v>
      </c>
      <c r="G140" s="31"/>
      <c r="H140" s="43"/>
      <c r="I140" s="43"/>
      <c r="J140" s="112"/>
      <c r="K140" s="109"/>
      <c r="L140" s="43"/>
      <c r="M140" s="65"/>
      <c r="N140" s="99"/>
      <c r="O140" s="99"/>
      <c r="P140" s="47"/>
    </row>
    <row r="141" spans="2:16" s="24" customFormat="1" x14ac:dyDescent="0.3">
      <c r="B141" s="42" t="str">
        <f>IF(TRIM(G141)&lt;&gt;"",COUNTA($G$66:G141)&amp;"","")</f>
        <v>55</v>
      </c>
      <c r="C141" s="260"/>
      <c r="D141" s="260"/>
      <c r="E141" s="260"/>
      <c r="F141" s="218" t="s">
        <v>49</v>
      </c>
      <c r="G141" s="31">
        <v>23862</v>
      </c>
      <c r="H141" s="43"/>
      <c r="I141" s="43" t="s">
        <v>35</v>
      </c>
      <c r="J141" s="104"/>
      <c r="K141" s="101">
        <v>53</v>
      </c>
      <c r="L141" s="102">
        <f t="shared" ref="L141:L142" si="69">K141*J141</f>
        <v>0</v>
      </c>
      <c r="M141" s="103"/>
      <c r="N141" s="105"/>
      <c r="O141" s="102">
        <f t="shared" ref="O141:O142" si="70">N141+M141+L141</f>
        <v>0</v>
      </c>
      <c r="P141" s="47">
        <f t="shared" ref="P141:P142" si="71">O141*G141</f>
        <v>0</v>
      </c>
    </row>
    <row r="142" spans="2:16" s="24" customFormat="1" x14ac:dyDescent="0.3">
      <c r="B142" s="42" t="str">
        <f>IF(TRIM(G142)&lt;&gt;"",COUNTA($G$66:G142)&amp;"","")</f>
        <v>56</v>
      </c>
      <c r="C142" s="260"/>
      <c r="D142" s="260"/>
      <c r="E142" s="260"/>
      <c r="F142" s="219" t="s">
        <v>42</v>
      </c>
      <c r="G142" s="31">
        <v>90520</v>
      </c>
      <c r="H142" s="43"/>
      <c r="I142" s="43" t="s">
        <v>44</v>
      </c>
      <c r="J142" s="116"/>
      <c r="K142" s="101">
        <v>53</v>
      </c>
      <c r="L142" s="102">
        <f t="shared" si="69"/>
        <v>0</v>
      </c>
      <c r="M142" s="103"/>
      <c r="N142" s="101"/>
      <c r="O142" s="102">
        <f t="shared" si="70"/>
        <v>0</v>
      </c>
      <c r="P142" s="47">
        <f t="shared" si="71"/>
        <v>0</v>
      </c>
    </row>
    <row r="143" spans="2:16" s="24" customFormat="1" x14ac:dyDescent="0.3">
      <c r="B143" s="42" t="str">
        <f>IF(TRIM(G143)&lt;&gt;"",COUNTA($G$66:G143)&amp;"","")</f>
        <v>57</v>
      </c>
      <c r="C143" s="260"/>
      <c r="D143" s="260"/>
      <c r="E143" s="260"/>
      <c r="F143" s="219" t="s">
        <v>1002</v>
      </c>
      <c r="G143" s="31">
        <v>6985</v>
      </c>
      <c r="H143" s="43"/>
      <c r="I143" s="43" t="s">
        <v>45</v>
      </c>
      <c r="J143" s="104"/>
      <c r="K143" s="101">
        <v>53</v>
      </c>
      <c r="L143" s="102">
        <f t="shared" ref="L143" si="72">J143*K143</f>
        <v>0</v>
      </c>
      <c r="M143" s="103"/>
      <c r="N143" s="105"/>
      <c r="O143" s="102">
        <f t="shared" ref="O143" si="73">L143+M143+N143</f>
        <v>0</v>
      </c>
      <c r="P143" s="47">
        <f t="shared" ref="P143" si="74">G143*O143</f>
        <v>0</v>
      </c>
    </row>
    <row r="144" spans="2:16" s="24" customFormat="1" x14ac:dyDescent="0.3">
      <c r="B144" s="42" t="str">
        <f>IF(TRIM(G144)&lt;&gt;"",COUNTA($G$66:G144)&amp;"","")</f>
        <v>58</v>
      </c>
      <c r="C144" s="260"/>
      <c r="D144" s="260"/>
      <c r="E144" s="260"/>
      <c r="F144" s="219" t="s">
        <v>1003</v>
      </c>
      <c r="G144" s="31">
        <v>5500</v>
      </c>
      <c r="H144" s="43"/>
      <c r="I144" s="43" t="s">
        <v>45</v>
      </c>
      <c r="J144" s="104"/>
      <c r="K144" s="101">
        <v>53</v>
      </c>
      <c r="L144" s="102">
        <f t="shared" ref="L144" si="75">J144*K144</f>
        <v>0</v>
      </c>
      <c r="M144" s="103"/>
      <c r="N144" s="105"/>
      <c r="O144" s="102">
        <f t="shared" ref="O144" si="76">L144+M144+N144</f>
        <v>0</v>
      </c>
      <c r="P144" s="47">
        <f t="shared" ref="P144" si="77">G144*O144</f>
        <v>0</v>
      </c>
    </row>
    <row r="145" spans="2:16" s="24" customFormat="1" x14ac:dyDescent="0.3">
      <c r="B145" s="42" t="str">
        <f>IF(TRIM(G145)&lt;&gt;"",COUNTA($G$66:G145)&amp;"","")</f>
        <v/>
      </c>
      <c r="C145" s="260" t="s">
        <v>1132</v>
      </c>
      <c r="D145" s="260"/>
      <c r="E145" s="260"/>
      <c r="F145" s="217" t="s">
        <v>1008</v>
      </c>
      <c r="G145" s="31"/>
      <c r="H145" s="43"/>
      <c r="I145" s="43"/>
      <c r="J145" s="112"/>
      <c r="K145" s="109"/>
      <c r="L145" s="43"/>
      <c r="M145" s="65"/>
      <c r="N145" s="99"/>
      <c r="O145" s="99"/>
      <c r="P145" s="47"/>
    </row>
    <row r="146" spans="2:16" s="24" customFormat="1" x14ac:dyDescent="0.3">
      <c r="B146" s="42" t="str">
        <f>IF(TRIM(G146)&lt;&gt;"",COUNTA($G$66:G146)&amp;"","")</f>
        <v>59</v>
      </c>
      <c r="C146" s="260"/>
      <c r="D146" s="260"/>
      <c r="E146" s="260"/>
      <c r="F146" s="218" t="s">
        <v>49</v>
      </c>
      <c r="G146" s="31">
        <v>63960</v>
      </c>
      <c r="H146" s="43"/>
      <c r="I146" s="43" t="s">
        <v>35</v>
      </c>
      <c r="J146" s="104"/>
      <c r="K146" s="101">
        <v>53</v>
      </c>
      <c r="L146" s="102">
        <f t="shared" ref="L146:L147" si="78">K146*J146</f>
        <v>0</v>
      </c>
      <c r="M146" s="103"/>
      <c r="N146" s="105"/>
      <c r="O146" s="102">
        <f t="shared" ref="O146:O147" si="79">N146+M146+L146</f>
        <v>0</v>
      </c>
      <c r="P146" s="47">
        <f t="shared" ref="P146:P147" si="80">O146*G146</f>
        <v>0</v>
      </c>
    </row>
    <row r="147" spans="2:16" s="24" customFormat="1" x14ac:dyDescent="0.3">
      <c r="B147" s="42" t="str">
        <f>IF(TRIM(G147)&lt;&gt;"",COUNTA($G$66:G147)&amp;"","")</f>
        <v>60</v>
      </c>
      <c r="C147" s="260"/>
      <c r="D147" s="260"/>
      <c r="E147" s="260"/>
      <c r="F147" s="219" t="s">
        <v>42</v>
      </c>
      <c r="G147" s="31">
        <v>403135</v>
      </c>
      <c r="H147" s="43"/>
      <c r="I147" s="43" t="s">
        <v>44</v>
      </c>
      <c r="J147" s="116"/>
      <c r="K147" s="101">
        <v>53</v>
      </c>
      <c r="L147" s="102">
        <f t="shared" si="78"/>
        <v>0</v>
      </c>
      <c r="M147" s="103"/>
      <c r="N147" s="101"/>
      <c r="O147" s="102">
        <f t="shared" si="79"/>
        <v>0</v>
      </c>
      <c r="P147" s="47">
        <f t="shared" si="80"/>
        <v>0</v>
      </c>
    </row>
    <row r="148" spans="2:16" s="24" customFormat="1" x14ac:dyDescent="0.3">
      <c r="B148" s="42" t="str">
        <f>IF(TRIM(G148)&lt;&gt;"",COUNTA($G$66:G148)&amp;"","")</f>
        <v>61</v>
      </c>
      <c r="C148" s="260"/>
      <c r="D148" s="260"/>
      <c r="E148" s="260"/>
      <c r="F148" s="219" t="s">
        <v>1007</v>
      </c>
      <c r="G148" s="31">
        <v>23715</v>
      </c>
      <c r="H148" s="43"/>
      <c r="I148" s="43" t="s">
        <v>45</v>
      </c>
      <c r="J148" s="104"/>
      <c r="K148" s="101">
        <v>53</v>
      </c>
      <c r="L148" s="102">
        <f t="shared" ref="L148:L149" si="81">J148*K148</f>
        <v>0</v>
      </c>
      <c r="M148" s="103"/>
      <c r="N148" s="105"/>
      <c r="O148" s="102">
        <f t="shared" ref="O148:O149" si="82">L148+M148+N148</f>
        <v>0</v>
      </c>
      <c r="P148" s="47">
        <f t="shared" ref="P148:P149" si="83">G148*O148</f>
        <v>0</v>
      </c>
    </row>
    <row r="149" spans="2:16" s="24" customFormat="1" x14ac:dyDescent="0.3">
      <c r="B149" s="42" t="str">
        <f>IF(TRIM(G149)&lt;&gt;"",COUNTA($G$66:G149)&amp;"","")</f>
        <v>62</v>
      </c>
      <c r="C149" s="260"/>
      <c r="D149" s="260"/>
      <c r="E149" s="260"/>
      <c r="F149" s="219" t="s">
        <v>1009</v>
      </c>
      <c r="G149" s="31">
        <v>10725</v>
      </c>
      <c r="H149" s="43"/>
      <c r="I149" s="43" t="s">
        <v>45</v>
      </c>
      <c r="J149" s="104"/>
      <c r="K149" s="101">
        <v>53</v>
      </c>
      <c r="L149" s="102">
        <f t="shared" si="81"/>
        <v>0</v>
      </c>
      <c r="M149" s="103"/>
      <c r="N149" s="105"/>
      <c r="O149" s="102">
        <f t="shared" si="82"/>
        <v>0</v>
      </c>
      <c r="P149" s="47">
        <f t="shared" si="83"/>
        <v>0</v>
      </c>
    </row>
    <row r="150" spans="2:16" s="24" customFormat="1" x14ac:dyDescent="0.3">
      <c r="B150" s="42" t="str">
        <f>IF(TRIM(G150)&lt;&gt;"",COUNTA($G$66:G150)&amp;"","")</f>
        <v>63</v>
      </c>
      <c r="C150" s="260"/>
      <c r="D150" s="260"/>
      <c r="E150" s="260"/>
      <c r="F150" s="219" t="s">
        <v>1010</v>
      </c>
      <c r="G150" s="31">
        <v>4890</v>
      </c>
      <c r="H150" s="43"/>
      <c r="I150" s="43" t="s">
        <v>45</v>
      </c>
      <c r="J150" s="104"/>
      <c r="K150" s="101">
        <v>53</v>
      </c>
      <c r="L150" s="102">
        <f t="shared" ref="L150" si="84">J150*K150</f>
        <v>0</v>
      </c>
      <c r="M150" s="103"/>
      <c r="N150" s="105"/>
      <c r="O150" s="102">
        <f t="shared" ref="O150" si="85">L150+M150+N150</f>
        <v>0</v>
      </c>
      <c r="P150" s="47">
        <f t="shared" ref="P150" si="86">G150*O150</f>
        <v>0</v>
      </c>
    </row>
    <row r="151" spans="2:16" s="38" customFormat="1" x14ac:dyDescent="0.3">
      <c r="B151" s="42" t="str">
        <f>IF(TRIM(G151)&lt;&gt;"",COUNTA($G$66:G151)&amp;"","")</f>
        <v/>
      </c>
      <c r="C151" s="245" t="s">
        <v>1130</v>
      </c>
      <c r="D151" s="245"/>
      <c r="E151" s="245"/>
      <c r="F151" s="217" t="s">
        <v>51</v>
      </c>
      <c r="G151" s="31"/>
      <c r="H151" s="43"/>
      <c r="I151" s="43"/>
      <c r="J151" s="6"/>
      <c r="K151" s="6"/>
      <c r="L151" s="6"/>
      <c r="M151" s="69"/>
      <c r="N151" s="6"/>
      <c r="O151" s="6"/>
      <c r="P151" s="47"/>
    </row>
    <row r="152" spans="2:16" s="38" customFormat="1" x14ac:dyDescent="0.3">
      <c r="B152" s="42" t="str">
        <f>IF(TRIM(G152)&lt;&gt;"",COUNTA($G$66:G152)&amp;"","")</f>
        <v>64</v>
      </c>
      <c r="C152" s="247"/>
      <c r="D152" s="247"/>
      <c r="E152" s="247"/>
      <c r="F152" s="218" t="s">
        <v>41</v>
      </c>
      <c r="G152" s="31">
        <v>35940</v>
      </c>
      <c r="H152" s="43"/>
      <c r="I152" s="43" t="s">
        <v>35</v>
      </c>
      <c r="J152" s="87"/>
      <c r="K152" s="101">
        <v>53</v>
      </c>
      <c r="L152" s="102">
        <f t="shared" ref="L152:L154" si="87">K152*J152</f>
        <v>0</v>
      </c>
      <c r="M152" s="103"/>
      <c r="N152" s="101"/>
      <c r="O152" s="102">
        <f t="shared" ref="O152:O154" si="88">N152+M152+L152</f>
        <v>0</v>
      </c>
      <c r="P152" s="47">
        <f t="shared" ref="P152:P154" si="89">O152*G152</f>
        <v>0</v>
      </c>
    </row>
    <row r="153" spans="2:16" s="38" customFormat="1" x14ac:dyDescent="0.3">
      <c r="B153" s="42" t="str">
        <f>IF(TRIM(G153)&lt;&gt;"",COUNTA($G$66:G153)&amp;"","")</f>
        <v>65</v>
      </c>
      <c r="C153" s="247"/>
      <c r="D153" s="247"/>
      <c r="E153" s="247"/>
      <c r="F153" s="219" t="s">
        <v>52</v>
      </c>
      <c r="G153" s="31">
        <v>35940</v>
      </c>
      <c r="H153" s="43"/>
      <c r="I153" s="43" t="s">
        <v>35</v>
      </c>
      <c r="J153" s="104"/>
      <c r="K153" s="101">
        <v>53</v>
      </c>
      <c r="L153" s="102">
        <f t="shared" si="87"/>
        <v>0</v>
      </c>
      <c r="M153" s="103"/>
      <c r="N153" s="105"/>
      <c r="O153" s="102">
        <f t="shared" si="88"/>
        <v>0</v>
      </c>
      <c r="P153" s="47">
        <f t="shared" si="89"/>
        <v>0</v>
      </c>
    </row>
    <row r="154" spans="2:16" s="24" customFormat="1" x14ac:dyDescent="0.3">
      <c r="B154" s="42" t="str">
        <f>IF(TRIM(G154)&lt;&gt;"",COUNTA($G$66:G154)&amp;"","")</f>
        <v>66</v>
      </c>
      <c r="C154" s="247"/>
      <c r="D154" s="247"/>
      <c r="E154" s="247"/>
      <c r="F154" s="219" t="s">
        <v>42</v>
      </c>
      <c r="G154" s="31">
        <v>44925</v>
      </c>
      <c r="H154" s="43"/>
      <c r="I154" s="43" t="s">
        <v>44</v>
      </c>
      <c r="J154" s="116"/>
      <c r="K154" s="101">
        <v>53</v>
      </c>
      <c r="L154" s="102">
        <f t="shared" si="87"/>
        <v>0</v>
      </c>
      <c r="M154" s="103"/>
      <c r="N154" s="101"/>
      <c r="O154" s="102">
        <f t="shared" si="88"/>
        <v>0</v>
      </c>
      <c r="P154" s="47">
        <f t="shared" si="89"/>
        <v>0</v>
      </c>
    </row>
    <row r="155" spans="2:16" s="38" customFormat="1" x14ac:dyDescent="0.3">
      <c r="B155" s="42" t="str">
        <f>IF(TRIM(G155)&lt;&gt;"",COUNTA($G$66:G155)&amp;"","")</f>
        <v>67</v>
      </c>
      <c r="C155" s="246"/>
      <c r="D155" s="246"/>
      <c r="E155" s="246"/>
      <c r="F155" s="219" t="s">
        <v>150</v>
      </c>
      <c r="G155" s="31">
        <v>35940</v>
      </c>
      <c r="H155" s="43"/>
      <c r="I155" s="43" t="s">
        <v>35</v>
      </c>
      <c r="J155" s="104"/>
      <c r="K155" s="101">
        <v>53</v>
      </c>
      <c r="L155" s="102">
        <f t="shared" ref="L155" si="90">J155*K155</f>
        <v>0</v>
      </c>
      <c r="M155" s="103"/>
      <c r="N155" s="105"/>
      <c r="O155" s="102">
        <f t="shared" ref="O155" si="91">L155+M155+N155</f>
        <v>0</v>
      </c>
      <c r="P155" s="47">
        <f t="shared" ref="P155" si="92">G155*O155</f>
        <v>0</v>
      </c>
    </row>
    <row r="156" spans="2:16" s="38" customFormat="1" x14ac:dyDescent="0.3">
      <c r="B156" s="42" t="str">
        <f>IF(TRIM(G156)&lt;&gt;"",COUNTA($G$66:G156)&amp;"","")</f>
        <v/>
      </c>
      <c r="C156" s="245" t="s">
        <v>1133</v>
      </c>
      <c r="D156" s="245"/>
      <c r="E156" s="245"/>
      <c r="F156" s="217" t="s">
        <v>136</v>
      </c>
      <c r="G156" s="31"/>
      <c r="H156" s="43"/>
      <c r="I156" s="43"/>
      <c r="J156" s="6"/>
      <c r="K156" s="6"/>
      <c r="L156" s="6"/>
      <c r="M156" s="69"/>
      <c r="N156" s="6"/>
      <c r="O156" s="6"/>
      <c r="P156" s="47"/>
    </row>
    <row r="157" spans="2:16" s="38" customFormat="1" x14ac:dyDescent="0.3">
      <c r="B157" s="42" t="str">
        <f>IF(TRIM(G157)&lt;&gt;"",COUNTA($G$66:G157)&amp;"","")</f>
        <v>68</v>
      </c>
      <c r="C157" s="247"/>
      <c r="D157" s="247"/>
      <c r="E157" s="247"/>
      <c r="F157" s="219" t="s">
        <v>42</v>
      </c>
      <c r="G157" s="31">
        <v>935145</v>
      </c>
      <c r="H157" s="43"/>
      <c r="I157" s="43" t="s">
        <v>44</v>
      </c>
      <c r="J157" s="116"/>
      <c r="K157" s="101">
        <v>53</v>
      </c>
      <c r="L157" s="102">
        <f t="shared" ref="L157" si="93">K157*J157</f>
        <v>0</v>
      </c>
      <c r="M157" s="103"/>
      <c r="N157" s="101"/>
      <c r="O157" s="102">
        <f t="shared" ref="O157" si="94">N157+M157+L157</f>
        <v>0</v>
      </c>
      <c r="P157" s="47">
        <f t="shared" ref="P157" si="95">O157*G157</f>
        <v>0</v>
      </c>
    </row>
    <row r="158" spans="2:16" s="38" customFormat="1" x14ac:dyDescent="0.3">
      <c r="B158" s="42" t="str">
        <f>IF(TRIM(G158)&lt;&gt;"",COUNTA($G$66:G158)&amp;"","")</f>
        <v>69</v>
      </c>
      <c r="C158" s="247"/>
      <c r="D158" s="247"/>
      <c r="E158" s="247"/>
      <c r="F158" s="219" t="s">
        <v>1011</v>
      </c>
      <c r="G158" s="31">
        <v>178045</v>
      </c>
      <c r="H158" s="43"/>
      <c r="I158" s="43" t="s">
        <v>35</v>
      </c>
      <c r="J158" s="104"/>
      <c r="K158" s="101">
        <v>53</v>
      </c>
      <c r="L158" s="102">
        <f t="shared" ref="L158" si="96">J158*K158</f>
        <v>0</v>
      </c>
      <c r="M158" s="103"/>
      <c r="N158" s="105"/>
      <c r="O158" s="102">
        <f t="shared" ref="O158" si="97">L158+M158+N158</f>
        <v>0</v>
      </c>
      <c r="P158" s="47">
        <f t="shared" ref="P158" si="98">G158*O158</f>
        <v>0</v>
      </c>
    </row>
    <row r="159" spans="2:16" s="38" customFormat="1" x14ac:dyDescent="0.3">
      <c r="B159" s="42" t="str">
        <f>IF(TRIM(G159)&lt;&gt;"",COUNTA($G$66:G159)&amp;"","")</f>
        <v>70</v>
      </c>
      <c r="C159" s="247"/>
      <c r="D159" s="247"/>
      <c r="E159" s="247"/>
      <c r="F159" s="219" t="s">
        <v>1012</v>
      </c>
      <c r="G159" s="31">
        <v>125</v>
      </c>
      <c r="H159" s="43"/>
      <c r="I159" s="43" t="s">
        <v>35</v>
      </c>
      <c r="J159" s="104"/>
      <c r="K159" s="101">
        <v>53</v>
      </c>
      <c r="L159" s="102">
        <f t="shared" ref="L159" si="99">J159*K159</f>
        <v>0</v>
      </c>
      <c r="M159" s="103"/>
      <c r="N159" s="105"/>
      <c r="O159" s="102">
        <f t="shared" ref="O159" si="100">L159+M159+N159</f>
        <v>0</v>
      </c>
      <c r="P159" s="47">
        <f t="shared" ref="P159" si="101">G159*O159</f>
        <v>0</v>
      </c>
    </row>
    <row r="160" spans="2:16" s="24" customFormat="1" ht="14.4" thickBot="1" x14ac:dyDescent="0.35">
      <c r="B160" s="42" t="str">
        <f>IF(TRIM(G160)&lt;&gt;"",COUNTA($G$66:G160)&amp;"","")</f>
        <v/>
      </c>
      <c r="C160" s="1"/>
      <c r="D160" s="1"/>
      <c r="E160" s="1"/>
      <c r="F160" s="17" t="s">
        <v>8</v>
      </c>
      <c r="G160" s="35"/>
      <c r="H160" s="26"/>
      <c r="I160" s="26"/>
      <c r="J160" s="37"/>
      <c r="K160" s="37"/>
      <c r="L160" s="19"/>
      <c r="M160" s="70"/>
      <c r="N160" s="37"/>
      <c r="O160" s="19"/>
      <c r="P160" s="48">
        <f>SUM(P86:P159)</f>
        <v>0</v>
      </c>
    </row>
    <row r="161" spans="2:16" x14ac:dyDescent="0.3">
      <c r="B161" s="42" t="str">
        <f>IF(TRIM(G161)&lt;&gt;"",COUNTA($G$66:G161)&amp;"","")</f>
        <v/>
      </c>
      <c r="C161" s="1"/>
      <c r="D161" s="1"/>
      <c r="E161" s="1"/>
      <c r="F161" s="15"/>
      <c r="G161" s="30"/>
      <c r="H161" s="4"/>
      <c r="I161" s="4"/>
      <c r="J161" s="6"/>
      <c r="K161" s="6"/>
      <c r="L161" s="25"/>
      <c r="M161" s="71"/>
      <c r="N161" s="6"/>
      <c r="O161" s="25"/>
      <c r="P161" s="49"/>
    </row>
    <row r="162" spans="2:16" x14ac:dyDescent="0.3">
      <c r="B162" s="42" t="str">
        <f>IF(TRIM(G162)&lt;&gt;"",COUNTA($G$66:G162)&amp;"","")</f>
        <v/>
      </c>
      <c r="C162" s="1"/>
      <c r="D162" s="1"/>
      <c r="E162" s="1"/>
      <c r="F162" s="15"/>
      <c r="G162" s="30"/>
      <c r="H162" s="4"/>
      <c r="I162" s="4"/>
      <c r="J162" s="6"/>
      <c r="K162" s="6"/>
      <c r="L162" s="25"/>
      <c r="M162" s="71"/>
      <c r="N162" s="6"/>
      <c r="O162" s="25"/>
      <c r="P162" s="49"/>
    </row>
    <row r="163" spans="2:16" s="38" customFormat="1" x14ac:dyDescent="0.3">
      <c r="B163" s="92" t="str">
        <f>IF(TRIM(G163)&lt;&gt;"",COUNTA($G$66:G163)&amp;"","")</f>
        <v/>
      </c>
      <c r="C163" s="91"/>
      <c r="D163" s="91"/>
      <c r="E163" s="89">
        <v>40000</v>
      </c>
      <c r="F163" s="3" t="s">
        <v>127</v>
      </c>
      <c r="G163" s="90"/>
      <c r="H163" s="91"/>
      <c r="I163" s="91"/>
      <c r="J163" s="91"/>
      <c r="K163" s="91"/>
      <c r="L163" s="91"/>
      <c r="M163" s="231"/>
      <c r="N163" s="91"/>
      <c r="O163" s="91"/>
      <c r="P163" s="232"/>
    </row>
    <row r="164" spans="2:16" s="38" customFormat="1" x14ac:dyDescent="0.3">
      <c r="B164" s="92" t="str">
        <f>IF(TRIM(G164)&lt;&gt;"",COUNTA($G$66:G164)&amp;"","")</f>
        <v/>
      </c>
      <c r="C164" s="91"/>
      <c r="D164" s="93"/>
      <c r="E164" s="89">
        <v>42000</v>
      </c>
      <c r="F164" s="23" t="s">
        <v>128</v>
      </c>
      <c r="G164" s="90"/>
      <c r="H164" s="91"/>
      <c r="I164" s="91"/>
      <c r="J164" s="91"/>
      <c r="K164" s="91"/>
      <c r="L164" s="91"/>
      <c r="M164" s="231"/>
      <c r="N164" s="91"/>
      <c r="O164" s="91"/>
      <c r="P164" s="232"/>
    </row>
    <row r="165" spans="2:16" s="38" customFormat="1" ht="15" customHeight="1" x14ac:dyDescent="0.3">
      <c r="B165" s="39" t="str">
        <f>IF(TRIM(G165)&lt;&gt;"",COUNTA($G$66:G165)&amp;"","")</f>
        <v/>
      </c>
      <c r="C165" s="245" t="s">
        <v>1137</v>
      </c>
      <c r="D165" s="245"/>
      <c r="E165" s="245"/>
      <c r="F165" s="123" t="s">
        <v>175</v>
      </c>
      <c r="G165" s="155"/>
      <c r="H165" s="148"/>
      <c r="I165" s="148"/>
      <c r="J165" s="104"/>
      <c r="K165" s="101"/>
      <c r="L165" s="102"/>
      <c r="M165" s="103"/>
      <c r="N165" s="101"/>
      <c r="O165" s="102"/>
      <c r="P165" s="156"/>
    </row>
    <row r="166" spans="2:16" s="38" customFormat="1" x14ac:dyDescent="0.3">
      <c r="B166" s="39" t="str">
        <f>IF(TRIM(G166)&lt;&gt;"",COUNTA($G$66:G166)&amp;"","")</f>
        <v>71</v>
      </c>
      <c r="C166" s="247"/>
      <c r="D166" s="247"/>
      <c r="E166" s="247"/>
      <c r="F166" s="88" t="s">
        <v>42</v>
      </c>
      <c r="G166" s="30">
        <v>47315</v>
      </c>
      <c r="H166" s="4"/>
      <c r="I166" s="4" t="s">
        <v>44</v>
      </c>
      <c r="J166" s="104"/>
      <c r="K166" s="101">
        <v>53</v>
      </c>
      <c r="L166" s="102">
        <f>K166*J166</f>
        <v>0</v>
      </c>
      <c r="M166" s="103"/>
      <c r="N166" s="101"/>
      <c r="O166" s="102">
        <f>(N166+M166+L166)</f>
        <v>0</v>
      </c>
      <c r="P166" s="47">
        <f>O166*G166</f>
        <v>0</v>
      </c>
    </row>
    <row r="167" spans="2:16" s="38" customFormat="1" x14ac:dyDescent="0.3">
      <c r="B167" s="39" t="str">
        <f>IF(TRIM(G167)&lt;&gt;"",COUNTA($G$66:G167)&amp;"","")</f>
        <v>72</v>
      </c>
      <c r="C167" s="247"/>
      <c r="D167" s="247"/>
      <c r="E167" s="247"/>
      <c r="F167" s="88" t="s">
        <v>176</v>
      </c>
      <c r="G167" s="30">
        <v>41145</v>
      </c>
      <c r="H167" s="4"/>
      <c r="I167" s="4" t="s">
        <v>35</v>
      </c>
      <c r="J167" s="87"/>
      <c r="K167" s="101">
        <v>53</v>
      </c>
      <c r="L167" s="102">
        <f>K167*J167</f>
        <v>0</v>
      </c>
      <c r="M167" s="103"/>
      <c r="N167" s="101"/>
      <c r="O167" s="102">
        <f>(N167+M167+L167)</f>
        <v>0</v>
      </c>
      <c r="P167" s="47">
        <f>O167*G167</f>
        <v>0</v>
      </c>
    </row>
    <row r="168" spans="2:16" s="38" customFormat="1" ht="14.4" thickBot="1" x14ac:dyDescent="0.35">
      <c r="B168" s="39" t="str">
        <f>IF(TRIM(G168)&lt;&gt;"",COUNTA($G$66:G168)&amp;"","")</f>
        <v/>
      </c>
      <c r="C168" s="111"/>
      <c r="D168" s="111"/>
      <c r="E168" s="111"/>
      <c r="F168" s="17" t="s">
        <v>8</v>
      </c>
      <c r="G168" s="35"/>
      <c r="H168" s="26"/>
      <c r="I168" s="26"/>
      <c r="J168" s="37"/>
      <c r="K168" s="37"/>
      <c r="L168" s="19"/>
      <c r="M168" s="70"/>
      <c r="N168" s="37"/>
      <c r="O168" s="19"/>
      <c r="P168" s="48">
        <f>SUM(P165:P167)</f>
        <v>0</v>
      </c>
    </row>
    <row r="169" spans="2:16" s="38" customFormat="1" x14ac:dyDescent="0.3">
      <c r="B169" s="39" t="str">
        <f>IF(TRIM(G169)&lt;&gt;"",COUNTA($G$66:G169)&amp;"","")</f>
        <v/>
      </c>
      <c r="C169" s="111"/>
      <c r="D169" s="111"/>
      <c r="E169" s="111"/>
      <c r="F169" s="88"/>
      <c r="G169" s="126"/>
      <c r="H169" s="127"/>
      <c r="I169" s="127"/>
      <c r="J169" s="128"/>
      <c r="K169" s="128"/>
      <c r="L169" s="129"/>
      <c r="M169" s="130"/>
      <c r="N169" s="128"/>
      <c r="O169" s="129"/>
      <c r="P169" s="131"/>
    </row>
    <row r="170" spans="2:16" s="38" customFormat="1" x14ac:dyDescent="0.3">
      <c r="B170" s="39" t="str">
        <f>IF(TRIM(G170)&lt;&gt;"",COUNTA($G$66:G170)&amp;"","")</f>
        <v/>
      </c>
      <c r="C170" s="111"/>
      <c r="D170" s="111"/>
      <c r="E170" s="89"/>
      <c r="F170" s="88"/>
      <c r="G170" s="30"/>
      <c r="H170" s="4"/>
      <c r="I170" s="4"/>
      <c r="J170" s="6"/>
      <c r="K170" s="6"/>
      <c r="L170" s="132"/>
      <c r="M170" s="133"/>
      <c r="N170" s="6"/>
      <c r="O170" s="132"/>
      <c r="P170" s="134"/>
    </row>
    <row r="171" spans="2:16" s="38" customFormat="1" x14ac:dyDescent="0.3">
      <c r="B171" s="92" t="str">
        <f>IF(TRIM(G171)&lt;&gt;"",COUNTA($G$66:G171)&amp;"","")</f>
        <v/>
      </c>
      <c r="C171" s="91"/>
      <c r="D171" s="91"/>
      <c r="E171" s="89">
        <v>50000</v>
      </c>
      <c r="F171" s="3" t="s">
        <v>57</v>
      </c>
      <c r="G171" s="90"/>
      <c r="H171" s="91"/>
      <c r="I171" s="91"/>
      <c r="J171" s="91"/>
      <c r="K171" s="91"/>
      <c r="L171" s="91"/>
      <c r="M171" s="231"/>
      <c r="N171" s="91"/>
      <c r="O171" s="91"/>
      <c r="P171" s="232"/>
    </row>
    <row r="172" spans="2:16" s="38" customFormat="1" x14ac:dyDescent="0.3">
      <c r="B172" s="92" t="str">
        <f>IF(TRIM(G172)&lt;&gt;"",COUNTA($G$66:G172)&amp;"","")</f>
        <v/>
      </c>
      <c r="C172" s="91"/>
      <c r="D172" s="93"/>
      <c r="E172" s="89">
        <v>51200</v>
      </c>
      <c r="F172" s="23" t="s">
        <v>58</v>
      </c>
      <c r="G172" s="90"/>
      <c r="H172" s="91"/>
      <c r="I172" s="91"/>
      <c r="J172" s="91"/>
      <c r="K172" s="91"/>
      <c r="L172" s="91"/>
      <c r="M172" s="231"/>
      <c r="N172" s="91"/>
      <c r="O172" s="91"/>
      <c r="P172" s="232"/>
    </row>
    <row r="173" spans="2:16" s="38" customFormat="1" x14ac:dyDescent="0.3">
      <c r="B173" s="42" t="str">
        <f>IF(TRIM(G173)&lt;&gt;"",COUNTA($G$66:G173)&amp;"","")</f>
        <v>73</v>
      </c>
      <c r="C173" s="77"/>
      <c r="D173" s="77"/>
      <c r="E173" s="77"/>
      <c r="F173" s="44" t="s">
        <v>1014</v>
      </c>
      <c r="G173" s="4">
        <v>545</v>
      </c>
      <c r="H173" s="4"/>
      <c r="I173" s="4" t="s">
        <v>36</v>
      </c>
      <c r="J173" s="87"/>
      <c r="K173" s="101">
        <v>53</v>
      </c>
      <c r="L173" s="102">
        <f t="shared" ref="L173" si="102">K173*J173</f>
        <v>0</v>
      </c>
      <c r="M173" s="103"/>
      <c r="N173" s="102"/>
      <c r="O173" s="102">
        <f t="shared" ref="O173" si="103">(N173+M173+L173)*1.4</f>
        <v>0</v>
      </c>
      <c r="P173" s="47">
        <f t="shared" ref="P173" si="104">O173*G173</f>
        <v>0</v>
      </c>
    </row>
    <row r="174" spans="2:16" s="38" customFormat="1" ht="15" customHeight="1" x14ac:dyDescent="0.3">
      <c r="B174" s="39" t="str">
        <f>IF(TRIM(G174)&lt;&gt;"",COUNTA($G$66:G174)&amp;"","")</f>
        <v/>
      </c>
      <c r="C174" s="254"/>
      <c r="D174" s="254"/>
      <c r="E174" s="254"/>
      <c r="F174" s="99" t="s">
        <v>1015</v>
      </c>
      <c r="G174" s="30"/>
      <c r="H174" s="4"/>
      <c r="I174" s="4"/>
      <c r="J174" s="6"/>
      <c r="K174" s="119"/>
      <c r="L174" s="164"/>
      <c r="M174" s="69"/>
      <c r="N174" s="6"/>
      <c r="O174" s="119"/>
      <c r="P174" s="47"/>
    </row>
    <row r="175" spans="2:16" s="38" customFormat="1" x14ac:dyDescent="0.3">
      <c r="B175" s="39" t="str">
        <f>IF(TRIM(G175)&lt;&gt;"",COUNTA($G$66:G175)&amp;"","")</f>
        <v>74</v>
      </c>
      <c r="C175" s="254"/>
      <c r="D175" s="254"/>
      <c r="E175" s="254"/>
      <c r="F175" s="44" t="s">
        <v>1017</v>
      </c>
      <c r="G175" s="30">
        <v>295</v>
      </c>
      <c r="H175" s="4"/>
      <c r="I175" s="4" t="s">
        <v>36</v>
      </c>
      <c r="J175" s="87"/>
      <c r="K175" s="101">
        <v>53</v>
      </c>
      <c r="L175" s="102">
        <f>K175*J175</f>
        <v>0</v>
      </c>
      <c r="M175" s="103"/>
      <c r="N175" s="102"/>
      <c r="O175" s="102">
        <f t="shared" ref="O175:O176" si="105">(N175+M175+L175)*1.4</f>
        <v>0</v>
      </c>
      <c r="P175" s="47">
        <f>O175*G175</f>
        <v>0</v>
      </c>
    </row>
    <row r="176" spans="2:16" s="38" customFormat="1" x14ac:dyDescent="0.3">
      <c r="B176" s="39" t="str">
        <f>IF(TRIM(G176)&lt;&gt;"",COUNTA($G$66:G176)&amp;"","")</f>
        <v>75</v>
      </c>
      <c r="C176" s="254"/>
      <c r="D176" s="254"/>
      <c r="E176" s="254"/>
      <c r="F176" s="44" t="s">
        <v>1016</v>
      </c>
      <c r="G176" s="30">
        <v>66</v>
      </c>
      <c r="H176" s="4"/>
      <c r="I176" s="4" t="s">
        <v>36</v>
      </c>
      <c r="J176" s="87"/>
      <c r="K176" s="101">
        <v>53</v>
      </c>
      <c r="L176" s="102">
        <f>K176*J176</f>
        <v>0</v>
      </c>
      <c r="M176" s="103"/>
      <c r="N176" s="102"/>
      <c r="O176" s="102">
        <f t="shared" si="105"/>
        <v>0</v>
      </c>
      <c r="P176" s="47">
        <f>O176*G176</f>
        <v>0</v>
      </c>
    </row>
    <row r="177" spans="2:16" s="38" customFormat="1" ht="15" customHeight="1" x14ac:dyDescent="0.3">
      <c r="B177" s="39" t="str">
        <f>IF(TRIM(G177)&lt;&gt;"",COUNTA($G$66:G177)&amp;"","")</f>
        <v/>
      </c>
      <c r="C177" s="254"/>
      <c r="D177" s="254"/>
      <c r="E177" s="254"/>
      <c r="F177" s="99" t="s">
        <v>1020</v>
      </c>
      <c r="G177" s="30"/>
      <c r="H177" s="4"/>
      <c r="I177" s="4"/>
      <c r="J177" s="6"/>
      <c r="K177" s="119"/>
      <c r="L177" s="164"/>
      <c r="M177" s="69"/>
      <c r="N177" s="6"/>
      <c r="O177" s="119"/>
      <c r="P177" s="47"/>
    </row>
    <row r="178" spans="2:16" s="38" customFormat="1" x14ac:dyDescent="0.3">
      <c r="B178" s="39" t="str">
        <f>IF(TRIM(G178)&lt;&gt;"",COUNTA($G$66:G178)&amp;"","")</f>
        <v>76</v>
      </c>
      <c r="C178" s="254"/>
      <c r="D178" s="254"/>
      <c r="E178" s="254"/>
      <c r="F178" s="44" t="s">
        <v>1018</v>
      </c>
      <c r="G178" s="30">
        <v>3760</v>
      </c>
      <c r="H178" s="4"/>
      <c r="I178" s="4" t="s">
        <v>36</v>
      </c>
      <c r="J178" s="87"/>
      <c r="K178" s="101">
        <v>53</v>
      </c>
      <c r="L178" s="102">
        <f t="shared" ref="L178:L179" si="106">K178*J178</f>
        <v>0</v>
      </c>
      <c r="M178" s="103"/>
      <c r="N178" s="102"/>
      <c r="O178" s="102">
        <f t="shared" ref="O178:O179" si="107">(N178+M178+L178)*1.4</f>
        <v>0</v>
      </c>
      <c r="P178" s="47">
        <f t="shared" ref="P178:P179" si="108">O178*G178</f>
        <v>0</v>
      </c>
    </row>
    <row r="179" spans="2:16" s="38" customFormat="1" x14ac:dyDescent="0.3">
      <c r="B179" s="39" t="str">
        <f>IF(TRIM(G179)&lt;&gt;"",COUNTA($G$66:G179)&amp;"","")</f>
        <v>77</v>
      </c>
      <c r="C179" s="254"/>
      <c r="D179" s="254"/>
      <c r="E179" s="254"/>
      <c r="F179" s="44" t="s">
        <v>1019</v>
      </c>
      <c r="G179" s="30">
        <v>902</v>
      </c>
      <c r="H179" s="4"/>
      <c r="I179" s="4" t="s">
        <v>36</v>
      </c>
      <c r="J179" s="87"/>
      <c r="K179" s="101">
        <v>53</v>
      </c>
      <c r="L179" s="102">
        <f t="shared" si="106"/>
        <v>0</v>
      </c>
      <c r="M179" s="103"/>
      <c r="N179" s="102"/>
      <c r="O179" s="102">
        <f t="shared" si="107"/>
        <v>0</v>
      </c>
      <c r="P179" s="47">
        <f t="shared" si="108"/>
        <v>0</v>
      </c>
    </row>
    <row r="180" spans="2:16" s="38" customFormat="1" x14ac:dyDescent="0.3">
      <c r="B180" s="92" t="str">
        <f>IF(TRIM(G180)&lt;&gt;"",COUNTA($G$66:G180)&amp;"","")</f>
        <v/>
      </c>
      <c r="C180" s="91"/>
      <c r="D180" s="93"/>
      <c r="E180" s="89">
        <v>55000</v>
      </c>
      <c r="F180" s="23" t="s">
        <v>59</v>
      </c>
      <c r="G180" s="90"/>
      <c r="H180" s="91"/>
      <c r="I180" s="91"/>
      <c r="J180" s="91"/>
      <c r="K180" s="91"/>
      <c r="L180" s="91"/>
      <c r="M180" s="231"/>
      <c r="N180" s="91"/>
      <c r="O180" s="91"/>
      <c r="P180" s="232"/>
    </row>
    <row r="181" spans="2:16" s="38" customFormat="1" x14ac:dyDescent="0.3">
      <c r="B181" s="39" t="str">
        <f>IF(TRIM(G181)&lt;&gt;"",COUNTA($G$66:G181)&amp;"","")</f>
        <v>78</v>
      </c>
      <c r="C181" s="247"/>
      <c r="D181" s="247"/>
      <c r="E181" s="247"/>
      <c r="F181" s="44" t="s">
        <v>1021</v>
      </c>
      <c r="G181" s="111">
        <v>1</v>
      </c>
      <c r="H181" s="111"/>
      <c r="I181" s="111" t="s">
        <v>34</v>
      </c>
      <c r="J181" s="87"/>
      <c r="K181" s="101">
        <v>53</v>
      </c>
      <c r="L181" s="102">
        <f t="shared" ref="L181:L184" si="109">K181*J181</f>
        <v>0</v>
      </c>
      <c r="M181" s="103"/>
      <c r="N181" s="101"/>
      <c r="O181" s="102">
        <f t="shared" ref="O181:O184" si="110">N181+M181+L181</f>
        <v>0</v>
      </c>
      <c r="P181" s="47">
        <f t="shared" ref="P181:P184" si="111">O181*G181</f>
        <v>0</v>
      </c>
    </row>
    <row r="182" spans="2:16" s="38" customFormat="1" x14ac:dyDescent="0.3">
      <c r="B182" s="39" t="str">
        <f>IF(TRIM(G182)&lt;&gt;"",COUNTA($G$66:G182)&amp;"","")</f>
        <v>79</v>
      </c>
      <c r="C182" s="247"/>
      <c r="D182" s="247"/>
      <c r="E182" s="247"/>
      <c r="F182" s="44" t="s">
        <v>1022</v>
      </c>
      <c r="G182" s="111">
        <v>1</v>
      </c>
      <c r="H182" s="111"/>
      <c r="I182" s="111" t="s">
        <v>34</v>
      </c>
      <c r="J182" s="87"/>
      <c r="K182" s="101">
        <v>53</v>
      </c>
      <c r="L182" s="102">
        <f t="shared" si="109"/>
        <v>0</v>
      </c>
      <c r="M182" s="103"/>
      <c r="N182" s="101"/>
      <c r="O182" s="102">
        <f t="shared" si="110"/>
        <v>0</v>
      </c>
      <c r="P182" s="47">
        <f t="shared" si="111"/>
        <v>0</v>
      </c>
    </row>
    <row r="183" spans="2:16" s="38" customFormat="1" x14ac:dyDescent="0.3">
      <c r="B183" s="39" t="str">
        <f>IF(TRIM(G183)&lt;&gt;"",COUNTA($G$66:G183)&amp;"","")</f>
        <v>80</v>
      </c>
      <c r="C183" s="247"/>
      <c r="D183" s="247"/>
      <c r="E183" s="247"/>
      <c r="F183" s="44" t="s">
        <v>1023</v>
      </c>
      <c r="G183" s="111">
        <v>2</v>
      </c>
      <c r="H183" s="111"/>
      <c r="I183" s="111" t="s">
        <v>34</v>
      </c>
      <c r="J183" s="87"/>
      <c r="K183" s="101">
        <v>53</v>
      </c>
      <c r="L183" s="102">
        <f t="shared" si="109"/>
        <v>0</v>
      </c>
      <c r="M183" s="103"/>
      <c r="N183" s="101"/>
      <c r="O183" s="102">
        <f t="shared" si="110"/>
        <v>0</v>
      </c>
      <c r="P183" s="47">
        <f t="shared" si="111"/>
        <v>0</v>
      </c>
    </row>
    <row r="184" spans="2:16" s="38" customFormat="1" x14ac:dyDescent="0.3">
      <c r="B184" s="39" t="str">
        <f>IF(TRIM(G184)&lt;&gt;"",COUNTA($G$66:G184)&amp;"","")</f>
        <v>81</v>
      </c>
      <c r="C184" s="247"/>
      <c r="D184" s="247"/>
      <c r="E184" s="247"/>
      <c r="F184" s="44" t="s">
        <v>1024</v>
      </c>
      <c r="G184" s="111">
        <v>2</v>
      </c>
      <c r="H184" s="111"/>
      <c r="I184" s="111" t="s">
        <v>34</v>
      </c>
      <c r="J184" s="87"/>
      <c r="K184" s="101">
        <v>53</v>
      </c>
      <c r="L184" s="102">
        <f t="shared" si="109"/>
        <v>0</v>
      </c>
      <c r="M184" s="103"/>
      <c r="N184" s="101"/>
      <c r="O184" s="102">
        <f t="shared" si="110"/>
        <v>0</v>
      </c>
      <c r="P184" s="47">
        <f t="shared" si="111"/>
        <v>0</v>
      </c>
    </row>
    <row r="185" spans="2:16" s="38" customFormat="1" x14ac:dyDescent="0.3">
      <c r="B185" s="39" t="str">
        <f>IF(TRIM(G185)&lt;&gt;"",COUNTA($G$66:G185)&amp;"","")</f>
        <v>82</v>
      </c>
      <c r="C185" s="246"/>
      <c r="D185" s="246"/>
      <c r="E185" s="246"/>
      <c r="F185" s="44" t="s">
        <v>126</v>
      </c>
      <c r="G185" s="4">
        <v>1</v>
      </c>
      <c r="H185" s="4"/>
      <c r="I185" s="4" t="s">
        <v>5</v>
      </c>
      <c r="J185" s="87"/>
      <c r="K185" s="102"/>
      <c r="L185" s="102"/>
      <c r="M185" s="103"/>
      <c r="N185" s="101"/>
      <c r="O185" s="102"/>
      <c r="P185" s="47"/>
    </row>
    <row r="186" spans="2:16" s="38" customFormat="1" x14ac:dyDescent="0.3">
      <c r="B186" s="92" t="str">
        <f>IF(TRIM(G186)&lt;&gt;"",COUNTA($G$66:G186)&amp;"","")</f>
        <v/>
      </c>
      <c r="C186" s="91"/>
      <c r="D186" s="93"/>
      <c r="E186" s="89">
        <v>5511300</v>
      </c>
      <c r="F186" s="23" t="s">
        <v>180</v>
      </c>
      <c r="G186" s="90"/>
      <c r="H186" s="91"/>
      <c r="I186" s="91"/>
      <c r="J186" s="91"/>
      <c r="K186" s="91"/>
      <c r="L186" s="91"/>
      <c r="M186" s="231"/>
      <c r="N186" s="91"/>
      <c r="O186" s="91"/>
      <c r="P186" s="232"/>
    </row>
    <row r="187" spans="2:16" s="38" customFormat="1" x14ac:dyDescent="0.3">
      <c r="B187" s="39" t="str">
        <f>IF(TRIM(G187)&lt;&gt;"",COUNTA($G$66:G187)&amp;"","")</f>
        <v>83</v>
      </c>
      <c r="C187" s="245"/>
      <c r="D187" s="245"/>
      <c r="E187" s="245"/>
      <c r="F187" s="44" t="s">
        <v>181</v>
      </c>
      <c r="G187" s="111">
        <v>545</v>
      </c>
      <c r="H187" s="111"/>
      <c r="I187" s="111" t="s">
        <v>36</v>
      </c>
      <c r="J187" s="104"/>
      <c r="K187" s="102">
        <v>55</v>
      </c>
      <c r="L187" s="102">
        <f t="shared" ref="L187:L189" si="112">J187*K187</f>
        <v>0</v>
      </c>
      <c r="M187" s="103"/>
      <c r="N187" s="105"/>
      <c r="O187" s="102">
        <f t="shared" ref="O187:O189" si="113">L187+M187+N187</f>
        <v>0</v>
      </c>
      <c r="P187" s="47">
        <f t="shared" ref="P187:P189" si="114">G187*O187</f>
        <v>0</v>
      </c>
    </row>
    <row r="188" spans="2:16" s="38" customFormat="1" x14ac:dyDescent="0.3">
      <c r="B188" s="39" t="str">
        <f>IF(TRIM(G188)&lt;&gt;"",COUNTA($G$66:G188)&amp;"","")</f>
        <v>84</v>
      </c>
      <c r="C188" s="247"/>
      <c r="D188" s="247"/>
      <c r="E188" s="247"/>
      <c r="F188" s="88" t="s">
        <v>182</v>
      </c>
      <c r="G188" s="111">
        <v>126</v>
      </c>
      <c r="H188" s="111"/>
      <c r="I188" s="111" t="s">
        <v>36</v>
      </c>
      <c r="J188" s="104"/>
      <c r="K188" s="102">
        <v>55</v>
      </c>
      <c r="L188" s="102">
        <f t="shared" si="112"/>
        <v>0</v>
      </c>
      <c r="M188" s="103"/>
      <c r="N188" s="105"/>
      <c r="O188" s="102">
        <f t="shared" si="113"/>
        <v>0</v>
      </c>
      <c r="P188" s="47">
        <f t="shared" si="114"/>
        <v>0</v>
      </c>
    </row>
    <row r="189" spans="2:16" s="38" customFormat="1" x14ac:dyDescent="0.3">
      <c r="B189" s="39" t="str">
        <f>IF(TRIM(G189)&lt;&gt;"",COUNTA($G$66:G189)&amp;"","")</f>
        <v>85</v>
      </c>
      <c r="C189" s="247"/>
      <c r="D189" s="247"/>
      <c r="E189" s="247"/>
      <c r="F189" s="88" t="s">
        <v>183</v>
      </c>
      <c r="G189" s="111">
        <v>270</v>
      </c>
      <c r="H189" s="111"/>
      <c r="I189" s="111" t="s">
        <v>36</v>
      </c>
      <c r="J189" s="104"/>
      <c r="K189" s="102">
        <v>55</v>
      </c>
      <c r="L189" s="102">
        <f t="shared" si="112"/>
        <v>0</v>
      </c>
      <c r="M189" s="103"/>
      <c r="N189" s="105"/>
      <c r="O189" s="102">
        <f t="shared" si="113"/>
        <v>0</v>
      </c>
      <c r="P189" s="47">
        <f t="shared" si="114"/>
        <v>0</v>
      </c>
    </row>
    <row r="190" spans="2:16" s="38" customFormat="1" x14ac:dyDescent="0.3">
      <c r="B190" s="39" t="str">
        <f>IF(TRIM(G190)&lt;&gt;"",COUNTA($G$66:G190)&amp;"","")</f>
        <v>86</v>
      </c>
      <c r="C190" s="246"/>
      <c r="D190" s="246"/>
      <c r="E190" s="246"/>
      <c r="F190" s="44" t="s">
        <v>184</v>
      </c>
      <c r="G190" s="111">
        <v>2365</v>
      </c>
      <c r="H190" s="111"/>
      <c r="I190" s="111" t="s">
        <v>35</v>
      </c>
      <c r="J190" s="104"/>
      <c r="K190" s="102">
        <v>55</v>
      </c>
      <c r="L190" s="103">
        <f t="shared" ref="L190" si="115">K190*J190</f>
        <v>0</v>
      </c>
      <c r="M190" s="103"/>
      <c r="N190" s="105"/>
      <c r="O190" s="102">
        <f>(N190+M190+L190)</f>
        <v>0</v>
      </c>
      <c r="P190" s="47">
        <f t="shared" ref="P190" si="116">O190*G190</f>
        <v>0</v>
      </c>
    </row>
    <row r="191" spans="2:16" s="38" customFormat="1" x14ac:dyDescent="0.3">
      <c r="B191" s="92" t="str">
        <f>IF(TRIM(G191)&lt;&gt;"",COUNTA($G$66:G191)&amp;"","")</f>
        <v/>
      </c>
      <c r="C191" s="91"/>
      <c r="D191" s="93"/>
      <c r="E191" s="89">
        <v>554010</v>
      </c>
      <c r="F191" s="23" t="s">
        <v>1026</v>
      </c>
      <c r="G191" s="90"/>
      <c r="H191" s="91"/>
      <c r="I191" s="91"/>
      <c r="J191" s="91"/>
      <c r="K191" s="91"/>
      <c r="L191" s="91"/>
      <c r="M191" s="231"/>
      <c r="N191" s="91"/>
      <c r="O191" s="91"/>
      <c r="P191" s="232"/>
    </row>
    <row r="192" spans="2:16" s="38" customFormat="1" x14ac:dyDescent="0.3">
      <c r="B192" s="39" t="str">
        <f>IF(TRIM(G192)&lt;&gt;"",COUNTA($G$66:G192)&amp;"","")</f>
        <v>87</v>
      </c>
      <c r="C192" s="110" t="s">
        <v>178</v>
      </c>
      <c r="D192" s="110"/>
      <c r="E192" s="110"/>
      <c r="F192" s="44" t="s">
        <v>1025</v>
      </c>
      <c r="G192" s="111">
        <v>730</v>
      </c>
      <c r="H192" s="111"/>
      <c r="I192" s="111" t="s">
        <v>36</v>
      </c>
      <c r="J192" s="104"/>
      <c r="K192" s="101">
        <v>53</v>
      </c>
      <c r="L192" s="102">
        <f t="shared" ref="L192" si="117">J192*K192</f>
        <v>0</v>
      </c>
      <c r="M192" s="103"/>
      <c r="N192" s="105"/>
      <c r="O192" s="102">
        <f t="shared" ref="O192" si="118">L192+M192+N192</f>
        <v>0</v>
      </c>
      <c r="P192" s="47">
        <f t="shared" ref="P192" si="119">G192*O192</f>
        <v>0</v>
      </c>
    </row>
    <row r="193" spans="2:16" s="38" customFormat="1" x14ac:dyDescent="0.3">
      <c r="B193" s="92" t="str">
        <f>IF(TRIM(G193)&lt;&gt;"",COUNTA($G$66:G193)&amp;"","")</f>
        <v/>
      </c>
      <c r="C193" s="91"/>
      <c r="D193" s="93"/>
      <c r="E193" s="89">
        <v>5581310</v>
      </c>
      <c r="F193" s="23" t="s">
        <v>186</v>
      </c>
      <c r="G193" s="90"/>
      <c r="H193" s="91"/>
      <c r="I193" s="91"/>
      <c r="J193" s="91"/>
      <c r="K193" s="91"/>
      <c r="L193" s="91"/>
      <c r="M193" s="231"/>
      <c r="N193" s="91"/>
      <c r="O193" s="91"/>
      <c r="P193" s="232"/>
    </row>
    <row r="194" spans="2:16" s="38" customFormat="1" x14ac:dyDescent="0.3">
      <c r="B194" s="39" t="str">
        <f>IF(TRIM(G194)&lt;&gt;"",COUNTA($G$66:G194)&amp;"","")</f>
        <v>88</v>
      </c>
      <c r="C194" s="245" t="s">
        <v>178</v>
      </c>
      <c r="D194" s="245"/>
      <c r="E194" s="245"/>
      <c r="F194" s="44" t="s">
        <v>1027</v>
      </c>
      <c r="G194" s="111">
        <v>825</v>
      </c>
      <c r="H194" s="111"/>
      <c r="I194" s="111" t="s">
        <v>36</v>
      </c>
      <c r="J194" s="104"/>
      <c r="K194" s="101">
        <v>53</v>
      </c>
      <c r="L194" s="102">
        <f t="shared" ref="L194" si="120">J194*K194</f>
        <v>0</v>
      </c>
      <c r="M194" s="103"/>
      <c r="N194" s="105"/>
      <c r="O194" s="102">
        <f t="shared" ref="O194" si="121">L194+M194+N194</f>
        <v>0</v>
      </c>
      <c r="P194" s="47">
        <f t="shared" ref="P194" si="122">G194*O194</f>
        <v>0</v>
      </c>
    </row>
    <row r="195" spans="2:16" s="38" customFormat="1" x14ac:dyDescent="0.3">
      <c r="B195" s="160" t="str">
        <f>IF(TRIM(G195)&lt;&gt;"",COUNTA($G$66:G195)&amp;"","")</f>
        <v>89</v>
      </c>
      <c r="C195" s="246"/>
      <c r="D195" s="246"/>
      <c r="E195" s="246"/>
      <c r="F195" s="44" t="s">
        <v>1028</v>
      </c>
      <c r="G195" s="111">
        <v>60</v>
      </c>
      <c r="H195" s="111"/>
      <c r="I195" s="111" t="s">
        <v>36</v>
      </c>
      <c r="J195" s="104"/>
      <c r="K195" s="101">
        <v>53</v>
      </c>
      <c r="L195" s="102">
        <f t="shared" ref="L195" si="123">J195*K195</f>
        <v>0</v>
      </c>
      <c r="M195" s="103"/>
      <c r="N195" s="105"/>
      <c r="O195" s="102">
        <f t="shared" ref="O195" si="124">L195+M195+N195</f>
        <v>0</v>
      </c>
      <c r="P195" s="47">
        <f t="shared" ref="P195" si="125">G195*O195</f>
        <v>0</v>
      </c>
    </row>
    <row r="196" spans="2:16" s="24" customFormat="1" ht="14.4" thickBot="1" x14ac:dyDescent="0.35">
      <c r="B196" s="42" t="str">
        <f>IF(TRIM(G196)&lt;&gt;"",COUNTA($G$66:G196)&amp;"","")</f>
        <v/>
      </c>
      <c r="C196" s="111"/>
      <c r="D196" s="111"/>
      <c r="E196" s="111"/>
      <c r="F196" s="17" t="s">
        <v>8</v>
      </c>
      <c r="G196" s="35"/>
      <c r="H196" s="26"/>
      <c r="I196" s="26"/>
      <c r="J196" s="37"/>
      <c r="K196" s="37"/>
      <c r="L196" s="19"/>
      <c r="M196" s="70"/>
      <c r="N196" s="37"/>
      <c r="O196" s="19"/>
      <c r="P196" s="48">
        <f>SUM(P173:P195)</f>
        <v>0</v>
      </c>
    </row>
    <row r="197" spans="2:16" s="38" customFormat="1" x14ac:dyDescent="0.3">
      <c r="B197" s="42" t="str">
        <f>IF(TRIM(G197)&lt;&gt;"",COUNTA($G$66:G197)&amp;"","")</f>
        <v/>
      </c>
      <c r="C197" s="111"/>
      <c r="D197" s="111"/>
      <c r="E197" s="111"/>
      <c r="F197" s="120"/>
      <c r="G197" s="30"/>
      <c r="H197" s="4"/>
      <c r="I197" s="4"/>
      <c r="J197" s="6"/>
      <c r="K197" s="6"/>
      <c r="L197" s="119"/>
      <c r="M197" s="121"/>
      <c r="N197" s="6"/>
      <c r="O197" s="119"/>
      <c r="P197" s="122"/>
    </row>
    <row r="198" spans="2:16" s="38" customFormat="1" x14ac:dyDescent="0.3">
      <c r="B198" s="42" t="str">
        <f>IF(TRIM(G198)&lt;&gt;"",COUNTA($G$66:G198)&amp;"","")</f>
        <v/>
      </c>
      <c r="C198" s="111"/>
      <c r="D198" s="111"/>
      <c r="E198" s="111"/>
      <c r="F198" s="120"/>
      <c r="G198" s="30"/>
      <c r="H198" s="4"/>
      <c r="I198" s="4"/>
      <c r="J198" s="6"/>
      <c r="K198" s="6"/>
      <c r="L198" s="119"/>
      <c r="M198" s="121"/>
      <c r="N198" s="6"/>
      <c r="O198" s="119"/>
      <c r="P198" s="122"/>
    </row>
    <row r="199" spans="2:16" s="38" customFormat="1" x14ac:dyDescent="0.3">
      <c r="B199" s="92" t="str">
        <f>IF(TRIM(G199)&lt;&gt;"",COUNTA($G$66:G199)&amp;"","")</f>
        <v/>
      </c>
      <c r="C199" s="91"/>
      <c r="D199" s="91"/>
      <c r="E199" s="89">
        <v>60000</v>
      </c>
      <c r="F199" s="3" t="s">
        <v>38</v>
      </c>
      <c r="G199" s="90"/>
      <c r="H199" s="91"/>
      <c r="I199" s="91"/>
      <c r="J199" s="91"/>
      <c r="K199" s="91"/>
      <c r="L199" s="91"/>
      <c r="M199" s="231"/>
      <c r="N199" s="91"/>
      <c r="O199" s="91"/>
      <c r="P199" s="232"/>
    </row>
    <row r="200" spans="2:16" s="38" customFormat="1" x14ac:dyDescent="0.3">
      <c r="B200" s="92" t="str">
        <f>IF(TRIM(G200)&lt;&gt;"",COUNTA($G$66:G200)&amp;"","")</f>
        <v/>
      </c>
      <c r="C200" s="91"/>
      <c r="D200" s="93"/>
      <c r="E200" s="89">
        <v>61000</v>
      </c>
      <c r="F200" s="23" t="s">
        <v>40</v>
      </c>
      <c r="G200" s="90"/>
      <c r="H200" s="91"/>
      <c r="I200" s="91"/>
      <c r="J200" s="91"/>
      <c r="K200" s="91"/>
      <c r="L200" s="91"/>
      <c r="M200" s="231"/>
      <c r="N200" s="91"/>
      <c r="O200" s="91"/>
      <c r="P200" s="232"/>
    </row>
    <row r="201" spans="2:16" s="38" customFormat="1" ht="27.6" x14ac:dyDescent="0.3">
      <c r="B201" s="39" t="str">
        <f>IF(TRIM(G201)&lt;&gt;"",COUNTA($G$66:G201)&amp;"","")</f>
        <v>90</v>
      </c>
      <c r="C201" s="149"/>
      <c r="D201" s="149"/>
      <c r="E201" s="149"/>
      <c r="F201" s="88" t="s">
        <v>1013</v>
      </c>
      <c r="G201" s="4">
        <v>1110</v>
      </c>
      <c r="H201" s="4"/>
      <c r="I201" s="4" t="s">
        <v>35</v>
      </c>
      <c r="J201" s="100"/>
      <c r="K201" s="101">
        <v>53</v>
      </c>
      <c r="L201" s="102">
        <f t="shared" ref="L201" si="126">K201*J201</f>
        <v>0</v>
      </c>
      <c r="M201" s="103"/>
      <c r="N201" s="101"/>
      <c r="O201" s="102">
        <f t="shared" ref="O201" si="127">N201+M201+L201</f>
        <v>0</v>
      </c>
      <c r="P201" s="47">
        <f t="shared" ref="P201" si="128">O201*G201</f>
        <v>0</v>
      </c>
    </row>
    <row r="202" spans="2:16" s="24" customFormat="1" ht="14.4" thickBot="1" x14ac:dyDescent="0.35">
      <c r="B202" s="42" t="str">
        <f>IF(TRIM(G202)&lt;&gt;"",COUNTA($G$66:G202)&amp;"","")</f>
        <v/>
      </c>
      <c r="C202" s="1"/>
      <c r="D202" s="1"/>
      <c r="E202" s="1"/>
      <c r="F202" s="17" t="s">
        <v>8</v>
      </c>
      <c r="G202" s="35"/>
      <c r="H202" s="26"/>
      <c r="I202" s="26"/>
      <c r="J202" s="37"/>
      <c r="K202" s="37"/>
      <c r="L202" s="19"/>
      <c r="M202" s="70"/>
      <c r="N202" s="37"/>
      <c r="O202" s="19"/>
      <c r="P202" s="48">
        <f>SUM(P200:P201)</f>
        <v>0</v>
      </c>
    </row>
    <row r="203" spans="2:16" x14ac:dyDescent="0.3">
      <c r="B203" s="42" t="str">
        <f>IF(TRIM(G203)&lt;&gt;"",COUNTA($G$66:G203)&amp;"","")</f>
        <v/>
      </c>
      <c r="C203" s="1"/>
      <c r="D203" s="1"/>
      <c r="E203" s="1"/>
      <c r="F203" s="15"/>
      <c r="G203" s="30"/>
      <c r="H203" s="4"/>
      <c r="I203" s="4"/>
      <c r="J203" s="6"/>
      <c r="K203" s="6"/>
      <c r="L203" s="25"/>
      <c r="M203" s="71"/>
      <c r="N203" s="6"/>
      <c r="O203" s="25"/>
      <c r="P203" s="49"/>
    </row>
    <row r="204" spans="2:16" x14ac:dyDescent="0.3">
      <c r="B204" s="42" t="str">
        <f>IF(TRIM(G204)&lt;&gt;"",COUNTA($G$66:G204)&amp;"","")</f>
        <v/>
      </c>
      <c r="C204" s="1"/>
      <c r="D204" s="1"/>
      <c r="E204" s="1"/>
      <c r="F204" s="15"/>
      <c r="G204" s="30"/>
      <c r="H204" s="4"/>
      <c r="I204" s="4"/>
      <c r="J204" s="6"/>
      <c r="K204" s="6"/>
      <c r="L204" s="25"/>
      <c r="M204" s="71"/>
      <c r="N204" s="6"/>
      <c r="O204" s="25"/>
      <c r="P204" s="49"/>
    </row>
    <row r="205" spans="2:16" s="38" customFormat="1" ht="27.6" x14ac:dyDescent="0.3">
      <c r="B205" s="92" t="str">
        <f>IF(TRIM(G205)&lt;&gt;"",COUNTA($G$66:G205)&amp;"","")</f>
        <v/>
      </c>
      <c r="C205" s="91"/>
      <c r="D205" s="91"/>
      <c r="E205" s="89">
        <v>70000</v>
      </c>
      <c r="F205" s="3" t="s">
        <v>60</v>
      </c>
      <c r="G205" s="90"/>
      <c r="H205" s="91"/>
      <c r="I205" s="91"/>
      <c r="J205" s="91"/>
      <c r="K205" s="91"/>
      <c r="L205" s="91"/>
      <c r="M205" s="231"/>
      <c r="N205" s="91"/>
      <c r="O205" s="91"/>
      <c r="P205" s="232"/>
    </row>
    <row r="206" spans="2:16" s="38" customFormat="1" x14ac:dyDescent="0.3">
      <c r="B206" s="39" t="str">
        <f>IF(TRIM(G206)&lt;&gt;"",COUNTA($G$66:G206)&amp;"","")</f>
        <v/>
      </c>
      <c r="C206" s="254"/>
      <c r="D206" s="254"/>
      <c r="E206" s="254"/>
      <c r="F206" s="123" t="s">
        <v>61</v>
      </c>
      <c r="G206" s="30"/>
      <c r="H206" s="4"/>
      <c r="I206" s="4"/>
      <c r="J206" s="6"/>
      <c r="K206" s="6"/>
      <c r="L206" s="6"/>
      <c r="M206" s="69"/>
      <c r="N206" s="6"/>
      <c r="O206" s="6"/>
      <c r="P206" s="47"/>
    </row>
    <row r="207" spans="2:16" s="38" customFormat="1" x14ac:dyDescent="0.3">
      <c r="B207" s="39" t="str">
        <f>IF(TRIM(G207)&lt;&gt;"",COUNTA($G$66:G207)&amp;"","")</f>
        <v>91</v>
      </c>
      <c r="C207" s="254"/>
      <c r="D207" s="254"/>
      <c r="E207" s="254"/>
      <c r="F207" s="88" t="s">
        <v>160</v>
      </c>
      <c r="G207" s="4">
        <v>37085</v>
      </c>
      <c r="H207" s="4"/>
      <c r="I207" s="4" t="s">
        <v>35</v>
      </c>
      <c r="J207" s="118"/>
      <c r="K207" s="101">
        <v>53</v>
      </c>
      <c r="L207" s="102">
        <f t="shared" ref="L207:L210" si="129">K207*J207</f>
        <v>0</v>
      </c>
      <c r="M207" s="103"/>
      <c r="N207" s="101"/>
      <c r="O207" s="102">
        <f t="shared" ref="O207:O210" si="130">N207+M207+L207</f>
        <v>0</v>
      </c>
      <c r="P207" s="47">
        <f t="shared" ref="P207:P210" si="131">O207*G207</f>
        <v>0</v>
      </c>
    </row>
    <row r="208" spans="2:16" s="38" customFormat="1" x14ac:dyDescent="0.3">
      <c r="B208" s="39" t="str">
        <f>IF(TRIM(G208)&lt;&gt;"",COUNTA($G$66:G208)&amp;"","")</f>
        <v>92</v>
      </c>
      <c r="C208" s="254"/>
      <c r="D208" s="254"/>
      <c r="E208" s="254"/>
      <c r="F208" s="88" t="s">
        <v>62</v>
      </c>
      <c r="G208" s="4">
        <v>37085</v>
      </c>
      <c r="H208" s="4"/>
      <c r="I208" s="4" t="s">
        <v>35</v>
      </c>
      <c r="J208" s="118"/>
      <c r="K208" s="101">
        <v>53</v>
      </c>
      <c r="L208" s="102">
        <f t="shared" si="129"/>
        <v>0</v>
      </c>
      <c r="M208" s="103"/>
      <c r="N208" s="101"/>
      <c r="O208" s="102">
        <f t="shared" si="130"/>
        <v>0</v>
      </c>
      <c r="P208" s="47">
        <f t="shared" si="131"/>
        <v>0</v>
      </c>
    </row>
    <row r="209" spans="2:16" s="38" customFormat="1" x14ac:dyDescent="0.3">
      <c r="B209" s="39" t="str">
        <f>IF(TRIM(G209)&lt;&gt;"",COUNTA($G$66:G209)&amp;"","")</f>
        <v>93</v>
      </c>
      <c r="C209" s="254"/>
      <c r="D209" s="254"/>
      <c r="E209" s="254"/>
      <c r="F209" s="88" t="s">
        <v>159</v>
      </c>
      <c r="G209" s="4">
        <v>37085</v>
      </c>
      <c r="H209" s="4"/>
      <c r="I209" s="4" t="s">
        <v>35</v>
      </c>
      <c r="J209" s="104"/>
      <c r="K209" s="101">
        <v>53</v>
      </c>
      <c r="L209" s="102">
        <f t="shared" si="129"/>
        <v>0</v>
      </c>
      <c r="M209" s="103"/>
      <c r="N209" s="101"/>
      <c r="O209" s="102">
        <f t="shared" si="130"/>
        <v>0</v>
      </c>
      <c r="P209" s="47">
        <f t="shared" si="131"/>
        <v>0</v>
      </c>
    </row>
    <row r="210" spans="2:16" s="38" customFormat="1" x14ac:dyDescent="0.3">
      <c r="B210" s="39" t="str">
        <f>IF(TRIM(G210)&lt;&gt;"",COUNTA($G$66:G210)&amp;"","")</f>
        <v>94</v>
      </c>
      <c r="C210" s="254"/>
      <c r="D210" s="254"/>
      <c r="E210" s="254"/>
      <c r="F210" s="88" t="s">
        <v>158</v>
      </c>
      <c r="G210" s="4">
        <v>37085</v>
      </c>
      <c r="H210" s="4"/>
      <c r="I210" s="4" t="s">
        <v>35</v>
      </c>
      <c r="J210" s="104"/>
      <c r="K210" s="101">
        <v>53</v>
      </c>
      <c r="L210" s="103">
        <f t="shared" si="129"/>
        <v>0</v>
      </c>
      <c r="M210" s="103"/>
      <c r="N210" s="105"/>
      <c r="O210" s="102">
        <f t="shared" si="130"/>
        <v>0</v>
      </c>
      <c r="P210" s="47">
        <f t="shared" si="131"/>
        <v>0</v>
      </c>
    </row>
    <row r="211" spans="2:16" s="38" customFormat="1" ht="15" customHeight="1" x14ac:dyDescent="0.3">
      <c r="B211" s="39" t="str">
        <f>IF(TRIM(G211)&lt;&gt;"",COUNTA($G$66:G211)&amp;"","")</f>
        <v/>
      </c>
      <c r="C211" s="256"/>
      <c r="D211" s="256"/>
      <c r="E211" s="256"/>
      <c r="F211" s="99" t="s">
        <v>1015</v>
      </c>
      <c r="G211" s="30"/>
      <c r="H211" s="4"/>
      <c r="I211" s="4"/>
      <c r="J211" s="6"/>
      <c r="K211" s="101"/>
      <c r="L211" s="164"/>
      <c r="M211" s="69"/>
      <c r="N211" s="6"/>
      <c r="O211" s="119"/>
      <c r="P211" s="47"/>
    </row>
    <row r="212" spans="2:16" s="38" customFormat="1" x14ac:dyDescent="0.3">
      <c r="B212" s="39" t="str">
        <f>IF(TRIM(G212)&lt;&gt;"",COUNTA($G$66:G212)&amp;"","")</f>
        <v>95</v>
      </c>
      <c r="C212" s="255"/>
      <c r="D212" s="255"/>
      <c r="E212" s="255"/>
      <c r="F212" s="44" t="s">
        <v>274</v>
      </c>
      <c r="G212" s="171">
        <v>375</v>
      </c>
      <c r="H212" s="5"/>
      <c r="I212" s="5" t="s">
        <v>35</v>
      </c>
      <c r="J212" s="104"/>
      <c r="K212" s="101">
        <v>53</v>
      </c>
      <c r="L212" s="102">
        <f t="shared" ref="L212" si="132">K212*J212</f>
        <v>0</v>
      </c>
      <c r="M212" s="103"/>
      <c r="N212" s="101"/>
      <c r="O212" s="102">
        <f t="shared" ref="O212" si="133">N212+M212+L212</f>
        <v>0</v>
      </c>
      <c r="P212" s="47">
        <f t="shared" ref="P212" si="134">O212*G212</f>
        <v>0</v>
      </c>
    </row>
    <row r="213" spans="2:16" s="38" customFormat="1" ht="15" customHeight="1" x14ac:dyDescent="0.3">
      <c r="B213" s="39" t="str">
        <f>IF(TRIM(G213)&lt;&gt;"",COUNTA($G$66:G213)&amp;"","")</f>
        <v/>
      </c>
      <c r="C213" s="256"/>
      <c r="D213" s="256"/>
      <c r="E213" s="256"/>
      <c r="F213" s="99" t="s">
        <v>1020</v>
      </c>
      <c r="G213" s="30"/>
      <c r="H213" s="4"/>
      <c r="I213" s="4"/>
      <c r="J213" s="6"/>
      <c r="K213" s="101"/>
      <c r="L213" s="164"/>
      <c r="M213" s="69"/>
      <c r="N213" s="6"/>
      <c r="O213" s="119"/>
      <c r="P213" s="47"/>
    </row>
    <row r="214" spans="2:16" s="38" customFormat="1" x14ac:dyDescent="0.3">
      <c r="B214" s="39" t="str">
        <f>IF(TRIM(G214)&lt;&gt;"",COUNTA($G$66:G214)&amp;"","")</f>
        <v>96</v>
      </c>
      <c r="C214" s="255"/>
      <c r="D214" s="255"/>
      <c r="E214" s="255"/>
      <c r="F214" s="44" t="s">
        <v>285</v>
      </c>
      <c r="G214" s="171">
        <v>4980</v>
      </c>
      <c r="H214" s="5"/>
      <c r="I214" s="5" t="s">
        <v>35</v>
      </c>
      <c r="J214" s="104"/>
      <c r="K214" s="101">
        <v>53</v>
      </c>
      <c r="L214" s="102">
        <f t="shared" ref="L214" si="135">K214*J214</f>
        <v>0</v>
      </c>
      <c r="M214" s="103"/>
      <c r="N214" s="101"/>
      <c r="O214" s="102">
        <f t="shared" ref="O214" si="136">N214+M214+L214</f>
        <v>0</v>
      </c>
      <c r="P214" s="47">
        <f t="shared" ref="P214" si="137">O214*G214</f>
        <v>0</v>
      </c>
    </row>
    <row r="215" spans="2:16" s="24" customFormat="1" ht="14.4" thickBot="1" x14ac:dyDescent="0.35">
      <c r="B215" s="42" t="str">
        <f>IF(TRIM(G215)&lt;&gt;"",COUNTA($G$66:G215)&amp;"","")</f>
        <v/>
      </c>
      <c r="C215" s="111"/>
      <c r="D215" s="111"/>
      <c r="E215" s="111"/>
      <c r="F215" s="17" t="s">
        <v>8</v>
      </c>
      <c r="G215" s="35"/>
      <c r="H215" s="26"/>
      <c r="I215" s="26"/>
      <c r="J215" s="37"/>
      <c r="K215" s="37"/>
      <c r="L215" s="19"/>
      <c r="M215" s="70"/>
      <c r="N215" s="37"/>
      <c r="O215" s="19"/>
      <c r="P215" s="48">
        <f>SUM(P206:P214)</f>
        <v>0</v>
      </c>
    </row>
    <row r="216" spans="2:16" s="38" customFormat="1" x14ac:dyDescent="0.3">
      <c r="B216" s="42" t="str">
        <f>IF(TRIM(G216)&lt;&gt;"",COUNTA($G$66:G216)&amp;"","")</f>
        <v/>
      </c>
      <c r="C216" s="111"/>
      <c r="D216" s="111"/>
      <c r="E216" s="111"/>
      <c r="F216" s="120"/>
      <c r="G216" s="30"/>
      <c r="H216" s="4"/>
      <c r="I216" s="4"/>
      <c r="J216" s="6"/>
      <c r="K216" s="6"/>
      <c r="L216" s="119"/>
      <c r="M216" s="121"/>
      <c r="N216" s="6"/>
      <c r="O216" s="119"/>
      <c r="P216" s="122"/>
    </row>
    <row r="217" spans="2:16" s="38" customFormat="1" x14ac:dyDescent="0.3">
      <c r="B217" s="42" t="str">
        <f>IF(TRIM(G217)&lt;&gt;"",COUNTA($G$66:G217)&amp;"","")</f>
        <v/>
      </c>
      <c r="C217" s="111"/>
      <c r="D217" s="111"/>
      <c r="E217" s="111"/>
      <c r="F217" s="120"/>
      <c r="G217" s="30"/>
      <c r="H217" s="4"/>
      <c r="I217" s="4"/>
      <c r="J217" s="6"/>
      <c r="K217" s="6"/>
      <c r="L217" s="119"/>
      <c r="M217" s="121"/>
      <c r="N217" s="6"/>
      <c r="O217" s="119"/>
      <c r="P217" s="122"/>
    </row>
    <row r="218" spans="2:16" s="38" customFormat="1" x14ac:dyDescent="0.3">
      <c r="B218" s="92" t="str">
        <f>IF(TRIM(G218)&lt;&gt;"",COUNTA($G$66:G218)&amp;"","")</f>
        <v/>
      </c>
      <c r="C218" s="91"/>
      <c r="D218" s="91"/>
      <c r="E218" s="89">
        <v>80000</v>
      </c>
      <c r="F218" s="3" t="s">
        <v>74</v>
      </c>
      <c r="G218" s="90"/>
      <c r="H218" s="91"/>
      <c r="I218" s="91"/>
      <c r="J218" s="91"/>
      <c r="K218" s="91"/>
      <c r="L218" s="91"/>
      <c r="M218" s="231"/>
      <c r="N218" s="91"/>
      <c r="O218" s="91"/>
      <c r="P218" s="232"/>
    </row>
    <row r="219" spans="2:16" s="38" customFormat="1" x14ac:dyDescent="0.3">
      <c r="B219" s="117" t="str">
        <f>IF(TRIM(G219)&lt;&gt;"",COUNTA($G$66:G219)&amp;"","")</f>
        <v>97</v>
      </c>
      <c r="C219" s="245" t="s">
        <v>178</v>
      </c>
      <c r="D219" s="245"/>
      <c r="E219" s="245"/>
      <c r="F219" s="44" t="s">
        <v>1029</v>
      </c>
      <c r="G219" s="111">
        <v>240</v>
      </c>
      <c r="H219" s="111"/>
      <c r="I219" s="111" t="s">
        <v>35</v>
      </c>
      <c r="J219" s="104"/>
      <c r="K219" s="101">
        <v>53</v>
      </c>
      <c r="L219" s="102">
        <f t="shared" ref="L219:L220" si="138">J219*K219</f>
        <v>0</v>
      </c>
      <c r="M219" s="103"/>
      <c r="N219" s="105"/>
      <c r="O219" s="102">
        <f t="shared" ref="O219:O220" si="139">L219+M219+N219</f>
        <v>0</v>
      </c>
      <c r="P219" s="47">
        <f t="shared" ref="P219:P220" si="140">G219*O219</f>
        <v>0</v>
      </c>
    </row>
    <row r="220" spans="2:16" s="38" customFormat="1" x14ac:dyDescent="0.3">
      <c r="B220" s="117" t="str">
        <f>IF(TRIM(G220)&lt;&gt;"",COUNTA($G$66:G220)&amp;"","")</f>
        <v>98</v>
      </c>
      <c r="C220" s="247"/>
      <c r="D220" s="247"/>
      <c r="E220" s="247"/>
      <c r="F220" s="44" t="s">
        <v>1030</v>
      </c>
      <c r="G220" s="111">
        <v>192</v>
      </c>
      <c r="H220" s="111"/>
      <c r="I220" s="111" t="s">
        <v>35</v>
      </c>
      <c r="J220" s="104"/>
      <c r="K220" s="101">
        <v>53</v>
      </c>
      <c r="L220" s="102">
        <f t="shared" si="138"/>
        <v>0</v>
      </c>
      <c r="M220" s="103"/>
      <c r="N220" s="105"/>
      <c r="O220" s="102">
        <f t="shared" si="139"/>
        <v>0</v>
      </c>
      <c r="P220" s="47">
        <f t="shared" si="140"/>
        <v>0</v>
      </c>
    </row>
    <row r="221" spans="2:16" s="38" customFormat="1" ht="27.6" x14ac:dyDescent="0.3">
      <c r="B221" s="92" t="str">
        <f>IF(TRIM(G221)&lt;&gt;"",COUNTA($G$66:G221)&amp;"","")</f>
        <v/>
      </c>
      <c r="C221" s="91"/>
      <c r="D221" s="93"/>
      <c r="E221" s="89">
        <v>81113</v>
      </c>
      <c r="F221" s="23" t="s">
        <v>75</v>
      </c>
      <c r="G221" s="90"/>
      <c r="H221" s="91"/>
      <c r="I221" s="91"/>
      <c r="J221" s="91"/>
      <c r="K221" s="91"/>
      <c r="L221" s="91"/>
      <c r="M221" s="231"/>
      <c r="N221" s="91"/>
      <c r="O221" s="91"/>
      <c r="P221" s="232"/>
    </row>
    <row r="222" spans="2:16" s="24" customFormat="1" x14ac:dyDescent="0.3">
      <c r="B222" s="39" t="str">
        <f>IF(TRIM(G222)&lt;&gt;"",COUNTA($G$66:G222)&amp;"","")</f>
        <v>99</v>
      </c>
      <c r="C222" s="110" t="s">
        <v>178</v>
      </c>
      <c r="D222" s="110"/>
      <c r="E222" s="110"/>
      <c r="F222" s="44" t="s">
        <v>1031</v>
      </c>
      <c r="G222" s="111">
        <v>1218</v>
      </c>
      <c r="H222" s="111"/>
      <c r="I222" s="111" t="s">
        <v>35</v>
      </c>
      <c r="J222" s="104"/>
      <c r="K222" s="101">
        <v>53</v>
      </c>
      <c r="L222" s="102">
        <f t="shared" ref="L222" si="141">J222*K222</f>
        <v>0</v>
      </c>
      <c r="M222" s="103"/>
      <c r="N222" s="105"/>
      <c r="O222" s="102">
        <f t="shared" ref="O222" si="142">L222+M222+N222</f>
        <v>0</v>
      </c>
      <c r="P222" s="47">
        <f t="shared" ref="P222" si="143">G222*O222</f>
        <v>0</v>
      </c>
    </row>
    <row r="223" spans="2:16" s="38" customFormat="1" ht="14.4" thickBot="1" x14ac:dyDescent="0.35">
      <c r="B223" s="39" t="str">
        <f>IF(TRIM(G223)&lt;&gt;"",COUNTA($G$66:G223)&amp;"","")</f>
        <v/>
      </c>
      <c r="C223" s="111"/>
      <c r="D223" s="111"/>
      <c r="E223" s="111"/>
      <c r="F223" s="17" t="s">
        <v>8</v>
      </c>
      <c r="G223" s="35"/>
      <c r="H223" s="26"/>
      <c r="I223" s="26"/>
      <c r="J223" s="37"/>
      <c r="K223" s="37"/>
      <c r="L223" s="19"/>
      <c r="M223" s="70"/>
      <c r="N223" s="37"/>
      <c r="O223" s="19"/>
      <c r="P223" s="48">
        <f>SUM(P219:P222)</f>
        <v>0</v>
      </c>
    </row>
    <row r="224" spans="2:16" s="38" customFormat="1" x14ac:dyDescent="0.3">
      <c r="B224" s="39" t="str">
        <f>IF(TRIM(G224)&lt;&gt;"",COUNTA($G$66:G224)&amp;"","")</f>
        <v/>
      </c>
      <c r="C224" s="111"/>
      <c r="D224" s="111"/>
      <c r="E224" s="111"/>
      <c r="F224" s="88"/>
      <c r="G224" s="126"/>
      <c r="H224" s="127"/>
      <c r="I224" s="127"/>
      <c r="J224" s="128"/>
      <c r="K224" s="128"/>
      <c r="L224" s="135"/>
      <c r="M224" s="146"/>
      <c r="N224" s="128"/>
      <c r="O224" s="135"/>
      <c r="P224" s="147"/>
    </row>
    <row r="225" spans="2:16" s="38" customFormat="1" x14ac:dyDescent="0.3">
      <c r="B225" s="39" t="str">
        <f>IF(TRIM(G225)&lt;&gt;"",COUNTA($G$66:G225)&amp;"","")</f>
        <v/>
      </c>
      <c r="C225" s="111"/>
      <c r="D225" s="111"/>
      <c r="E225" s="111"/>
      <c r="F225" s="88"/>
      <c r="G225" s="30"/>
      <c r="H225" s="4"/>
      <c r="I225" s="4"/>
      <c r="J225" s="6"/>
      <c r="K225" s="6"/>
      <c r="L225" s="119"/>
      <c r="M225" s="121"/>
      <c r="N225" s="6"/>
      <c r="O225" s="119"/>
      <c r="P225" s="122"/>
    </row>
    <row r="226" spans="2:16" s="38" customFormat="1" x14ac:dyDescent="0.3">
      <c r="B226" s="92" t="str">
        <f>IF(TRIM(G226)&lt;&gt;"",COUNTA($G$66:G226)&amp;"","")</f>
        <v/>
      </c>
      <c r="C226" s="91"/>
      <c r="D226" s="91"/>
      <c r="E226" s="89">
        <v>90000</v>
      </c>
      <c r="F226" s="3" t="s">
        <v>63</v>
      </c>
      <c r="G226" s="90"/>
      <c r="H226" s="91"/>
      <c r="I226" s="91"/>
      <c r="J226" s="91"/>
      <c r="K226" s="91"/>
      <c r="L226" s="91"/>
      <c r="M226" s="231"/>
      <c r="N226" s="91"/>
      <c r="O226" s="91"/>
      <c r="P226" s="232"/>
    </row>
    <row r="227" spans="2:16" s="38" customFormat="1" x14ac:dyDescent="0.3">
      <c r="B227" s="92" t="str">
        <f>IF(TRIM(G227)&lt;&gt;"",COUNTA($G$66:G227)&amp;"","")</f>
        <v/>
      </c>
      <c r="C227" s="91"/>
      <c r="D227" s="93"/>
      <c r="E227" s="89">
        <v>92600</v>
      </c>
      <c r="F227" s="23" t="s">
        <v>64</v>
      </c>
      <c r="G227" s="90"/>
      <c r="H227" s="91"/>
      <c r="I227" s="91"/>
      <c r="J227" s="91"/>
      <c r="K227" s="91"/>
      <c r="L227" s="91"/>
      <c r="M227" s="231"/>
      <c r="N227" s="91"/>
      <c r="O227" s="91"/>
      <c r="P227" s="232"/>
    </row>
    <row r="228" spans="2:16" s="38" customFormat="1" ht="15" customHeight="1" x14ac:dyDescent="0.3">
      <c r="B228" s="39" t="str">
        <f>IF(TRIM(G228)&lt;&gt;"",COUNTA($G$66:G228)&amp;"","")</f>
        <v/>
      </c>
      <c r="C228" s="256"/>
      <c r="D228" s="256"/>
      <c r="E228" s="256"/>
      <c r="F228" s="99" t="s">
        <v>1015</v>
      </c>
      <c r="G228" s="30"/>
      <c r="H228" s="4"/>
      <c r="I228" s="4"/>
      <c r="J228" s="6"/>
      <c r="K228" s="119"/>
      <c r="L228" s="164"/>
      <c r="M228" s="69"/>
      <c r="N228" s="6"/>
      <c r="O228" s="119"/>
      <c r="P228" s="47"/>
    </row>
    <row r="229" spans="2:16" s="38" customFormat="1" x14ac:dyDescent="0.3">
      <c r="B229" s="39" t="str">
        <f>IF(TRIM(G229)&lt;&gt;"",COUNTA($G$66:G229)&amp;"","")</f>
        <v>100</v>
      </c>
      <c r="C229" s="255"/>
      <c r="D229" s="255"/>
      <c r="E229" s="255"/>
      <c r="F229" s="44" t="s">
        <v>267</v>
      </c>
      <c r="G229" s="171">
        <v>750</v>
      </c>
      <c r="H229" s="5"/>
      <c r="I229" s="5" t="s">
        <v>35</v>
      </c>
      <c r="J229" s="118"/>
      <c r="K229" s="101">
        <v>53</v>
      </c>
      <c r="L229" s="102">
        <f t="shared" ref="L229" si="144">K229*J229</f>
        <v>0</v>
      </c>
      <c r="M229" s="125"/>
      <c r="N229" s="101"/>
      <c r="O229" s="102">
        <f t="shared" ref="O229" si="145">N229+M229+L229</f>
        <v>0</v>
      </c>
      <c r="P229" s="47">
        <f t="shared" ref="P229" si="146">O229*G229</f>
        <v>0</v>
      </c>
    </row>
    <row r="230" spans="2:16" s="38" customFormat="1" x14ac:dyDescent="0.3">
      <c r="B230" s="39" t="str">
        <f>IF(TRIM(G230)&lt;&gt;"",COUNTA($G$66:G230)&amp;"","")</f>
        <v/>
      </c>
      <c r="C230" s="256"/>
      <c r="D230" s="256"/>
      <c r="E230" s="256"/>
      <c r="F230" s="99" t="s">
        <v>1020</v>
      </c>
      <c r="G230" s="30"/>
      <c r="H230" s="4"/>
      <c r="I230" s="4"/>
      <c r="J230" s="6"/>
      <c r="K230" s="119"/>
      <c r="L230" s="164"/>
      <c r="M230" s="69"/>
      <c r="N230" s="6"/>
      <c r="O230" s="119"/>
      <c r="P230" s="47"/>
    </row>
    <row r="231" spans="2:16" s="38" customFormat="1" x14ac:dyDescent="0.3">
      <c r="B231" s="39" t="str">
        <f>IF(TRIM(G231)&lt;&gt;"",COUNTA($G$66:G231)&amp;"","")</f>
        <v>101</v>
      </c>
      <c r="C231" s="255"/>
      <c r="D231" s="255"/>
      <c r="E231" s="255"/>
      <c r="F231" s="44" t="s">
        <v>267</v>
      </c>
      <c r="G231" s="171">
        <v>4980</v>
      </c>
      <c r="H231" s="5"/>
      <c r="I231" s="5" t="s">
        <v>35</v>
      </c>
      <c r="J231" s="118"/>
      <c r="K231" s="101">
        <v>53</v>
      </c>
      <c r="L231" s="102">
        <f t="shared" ref="L231" si="147">K231*J231</f>
        <v>0</v>
      </c>
      <c r="M231" s="125"/>
      <c r="N231" s="101"/>
      <c r="O231" s="102">
        <f t="shared" ref="O231" si="148">N231+M231+L231</f>
        <v>0</v>
      </c>
      <c r="P231" s="47">
        <f t="shared" ref="P231" si="149">O231*G231</f>
        <v>0</v>
      </c>
    </row>
    <row r="232" spans="2:16" s="24" customFormat="1" x14ac:dyDescent="0.3">
      <c r="B232" s="92" t="str">
        <f>IF(TRIM(G232)&lt;&gt;"",COUNTA($G$66:G232)&amp;"","")</f>
        <v/>
      </c>
      <c r="C232" s="91"/>
      <c r="D232" s="93"/>
      <c r="E232" s="89">
        <v>9301300</v>
      </c>
      <c r="F232" s="23" t="s">
        <v>68</v>
      </c>
      <c r="G232" s="90"/>
      <c r="H232" s="91"/>
      <c r="I232" s="91"/>
      <c r="J232" s="91"/>
      <c r="K232" s="91"/>
      <c r="L232" s="91"/>
      <c r="M232" s="231"/>
      <c r="N232" s="91"/>
      <c r="O232" s="91"/>
      <c r="P232" s="232"/>
    </row>
    <row r="233" spans="2:16" s="38" customFormat="1" x14ac:dyDescent="0.3">
      <c r="B233" s="39" t="str">
        <f>IF(TRIM(G233)&lt;&gt;"",COUNTA($G$66:G233)&amp;"","")</f>
        <v/>
      </c>
      <c r="C233" s="245"/>
      <c r="D233" s="245"/>
      <c r="E233" s="245"/>
      <c r="F233" s="44" t="s">
        <v>1136</v>
      </c>
      <c r="G233" s="30"/>
      <c r="H233" s="4"/>
      <c r="I233" s="4" t="s">
        <v>35</v>
      </c>
      <c r="J233" s="104"/>
      <c r="K233" s="101">
        <v>53</v>
      </c>
      <c r="L233" s="103">
        <f t="shared" ref="L233:L234" si="150">K233*J233</f>
        <v>0</v>
      </c>
      <c r="M233" s="103"/>
      <c r="N233" s="102"/>
      <c r="O233" s="102">
        <f t="shared" ref="O233:O234" si="151">(N233+M233+L233)</f>
        <v>0</v>
      </c>
      <c r="P233" s="47">
        <f t="shared" ref="P233:P234" si="152">O233*G233</f>
        <v>0</v>
      </c>
    </row>
    <row r="234" spans="2:16" s="38" customFormat="1" x14ac:dyDescent="0.3">
      <c r="B234" s="39" t="str">
        <f>IF(TRIM(G234)&lt;&gt;"",COUNTA($G$66:G234)&amp;"","")</f>
        <v/>
      </c>
      <c r="C234" s="247"/>
      <c r="D234" s="247"/>
      <c r="E234" s="247"/>
      <c r="F234" s="44" t="s">
        <v>1138</v>
      </c>
      <c r="G234" s="30"/>
      <c r="H234" s="4"/>
      <c r="I234" s="4" t="s">
        <v>35</v>
      </c>
      <c r="J234" s="104"/>
      <c r="K234" s="101">
        <v>53</v>
      </c>
      <c r="L234" s="103">
        <f t="shared" si="150"/>
        <v>0</v>
      </c>
      <c r="M234" s="103"/>
      <c r="N234" s="102"/>
      <c r="O234" s="102">
        <f t="shared" si="151"/>
        <v>0</v>
      </c>
      <c r="P234" s="47">
        <f t="shared" si="152"/>
        <v>0</v>
      </c>
    </row>
    <row r="235" spans="2:16" s="24" customFormat="1" x14ac:dyDescent="0.3">
      <c r="B235" s="92" t="str">
        <f>IF(TRIM(G235)&lt;&gt;"",COUNTA($G$66:G235)&amp;"","")</f>
        <v/>
      </c>
      <c r="C235" s="91"/>
      <c r="D235" s="93"/>
      <c r="E235" s="89">
        <v>9671600</v>
      </c>
      <c r="F235" s="23" t="s">
        <v>313</v>
      </c>
      <c r="G235" s="90"/>
      <c r="H235" s="91"/>
      <c r="I235" s="91"/>
      <c r="J235" s="91"/>
      <c r="K235" s="91"/>
      <c r="L235" s="91"/>
      <c r="M235" s="231"/>
      <c r="N235" s="91"/>
      <c r="O235" s="91"/>
      <c r="P235" s="232"/>
    </row>
    <row r="236" spans="2:16" s="38" customFormat="1" x14ac:dyDescent="0.3">
      <c r="B236" s="39" t="str">
        <f>IF(TRIM(G236)&lt;&gt;"",COUNTA($G$66:G236)&amp;"","")</f>
        <v>102</v>
      </c>
      <c r="C236" s="111"/>
      <c r="D236" s="111"/>
      <c r="E236" s="111"/>
      <c r="F236" s="44" t="s">
        <v>67</v>
      </c>
      <c r="G236" s="111">
        <v>3560</v>
      </c>
      <c r="H236" s="111"/>
      <c r="I236" s="111" t="s">
        <v>35</v>
      </c>
      <c r="J236" s="104"/>
      <c r="K236" s="101">
        <v>53</v>
      </c>
      <c r="L236" s="103">
        <f t="shared" ref="L236" si="153">K236*J236</f>
        <v>0</v>
      </c>
      <c r="M236" s="103"/>
      <c r="N236" s="102"/>
      <c r="O236" s="102">
        <f t="shared" ref="O236" si="154">(N236+M236+L236)</f>
        <v>0</v>
      </c>
      <c r="P236" s="47">
        <f t="shared" ref="P236" si="155">O236*G236</f>
        <v>0</v>
      </c>
    </row>
    <row r="237" spans="2:16" s="38" customFormat="1" x14ac:dyDescent="0.3">
      <c r="B237" s="92" t="str">
        <f>IF(TRIM(G237)&lt;&gt;"",COUNTA($G$66:G237)&amp;"","")</f>
        <v/>
      </c>
      <c r="C237" s="91"/>
      <c r="D237" s="93"/>
      <c r="E237" s="89">
        <v>99100</v>
      </c>
      <c r="F237" s="23" t="s">
        <v>66</v>
      </c>
      <c r="G237" s="90"/>
      <c r="H237" s="91"/>
      <c r="I237" s="91"/>
      <c r="J237" s="91"/>
      <c r="K237" s="91"/>
      <c r="L237" s="91"/>
      <c r="M237" s="231"/>
      <c r="N237" s="91"/>
      <c r="O237" s="91"/>
      <c r="P237" s="232"/>
    </row>
    <row r="238" spans="2:16" s="38" customFormat="1" x14ac:dyDescent="0.3">
      <c r="B238" s="39" t="str">
        <f>IF(TRIM(G238)&lt;&gt;"",COUNTA($G$66:G238)&amp;"","")</f>
        <v/>
      </c>
      <c r="C238" s="245"/>
      <c r="D238" s="245"/>
      <c r="E238" s="245"/>
      <c r="F238" s="88" t="s">
        <v>326</v>
      </c>
      <c r="G238" s="171"/>
      <c r="H238" s="153"/>
      <c r="I238" s="5" t="s">
        <v>35</v>
      </c>
      <c r="J238" s="118"/>
      <c r="K238" s="101">
        <v>53</v>
      </c>
      <c r="L238" s="102">
        <f t="shared" ref="L238:L240" si="156">K238*J238</f>
        <v>0</v>
      </c>
      <c r="M238" s="125"/>
      <c r="N238" s="101"/>
      <c r="O238" s="102">
        <f t="shared" ref="O238:O240" si="157">N238+M238+L238</f>
        <v>0</v>
      </c>
      <c r="P238" s="47">
        <f t="shared" ref="P238:P240" si="158">O238*G238</f>
        <v>0</v>
      </c>
    </row>
    <row r="239" spans="2:16" s="38" customFormat="1" x14ac:dyDescent="0.3">
      <c r="B239" s="39" t="str">
        <f>IF(TRIM(G239)&lt;&gt;"",COUNTA($G$66:G239)&amp;"","")</f>
        <v>103</v>
      </c>
      <c r="C239" s="247"/>
      <c r="D239" s="247"/>
      <c r="E239" s="247"/>
      <c r="F239" s="88" t="s">
        <v>1135</v>
      </c>
      <c r="G239" s="31">
        <v>178045</v>
      </c>
      <c r="H239" s="43"/>
      <c r="I239" s="5" t="s">
        <v>35</v>
      </c>
      <c r="J239" s="87"/>
      <c r="K239" s="101">
        <v>53</v>
      </c>
      <c r="L239" s="102">
        <f t="shared" si="156"/>
        <v>0</v>
      </c>
      <c r="M239" s="103"/>
      <c r="N239" s="101"/>
      <c r="O239" s="102">
        <f t="shared" si="157"/>
        <v>0</v>
      </c>
      <c r="P239" s="47">
        <f t="shared" si="158"/>
        <v>0</v>
      </c>
    </row>
    <row r="240" spans="2:16" s="38" customFormat="1" x14ac:dyDescent="0.3">
      <c r="B240" s="39" t="str">
        <f>IF(TRIM(G240)&lt;&gt;"",COUNTA($G$66:G240)&amp;"","")</f>
        <v>104</v>
      </c>
      <c r="C240" s="247"/>
      <c r="D240" s="247"/>
      <c r="E240" s="247"/>
      <c r="F240" s="88" t="s">
        <v>1134</v>
      </c>
      <c r="G240" s="171">
        <v>5730</v>
      </c>
      <c r="H240" s="153"/>
      <c r="I240" s="5" t="s">
        <v>35</v>
      </c>
      <c r="J240" s="87"/>
      <c r="K240" s="101">
        <v>53</v>
      </c>
      <c r="L240" s="102">
        <f t="shared" si="156"/>
        <v>0</v>
      </c>
      <c r="M240" s="103"/>
      <c r="N240" s="101"/>
      <c r="O240" s="102">
        <f t="shared" si="157"/>
        <v>0</v>
      </c>
      <c r="P240" s="47">
        <f t="shared" si="158"/>
        <v>0</v>
      </c>
    </row>
    <row r="241" spans="2:16" s="38" customFormat="1" x14ac:dyDescent="0.3">
      <c r="B241" s="39" t="str">
        <f>IF(TRIM(G241)&lt;&gt;"",COUNTA($G$66:G241)&amp;"","")</f>
        <v>105</v>
      </c>
      <c r="C241" s="247"/>
      <c r="D241" s="149"/>
      <c r="E241" s="149"/>
      <c r="F241" s="44" t="s">
        <v>1032</v>
      </c>
      <c r="G241" s="111">
        <v>14250</v>
      </c>
      <c r="H241" s="111"/>
      <c r="I241" s="111" t="s">
        <v>35</v>
      </c>
      <c r="J241" s="104"/>
      <c r="K241" s="101">
        <v>53</v>
      </c>
      <c r="L241" s="103">
        <f t="shared" ref="L241" si="159">K241*J241</f>
        <v>0</v>
      </c>
      <c r="M241" s="103"/>
      <c r="N241" s="101"/>
      <c r="O241" s="102">
        <f t="shared" ref="O241" si="160">(N241+M241+L241)</f>
        <v>0</v>
      </c>
      <c r="P241" s="47">
        <f t="shared" ref="P241" si="161">O241*G241</f>
        <v>0</v>
      </c>
    </row>
    <row r="242" spans="2:16" s="38" customFormat="1" ht="14.4" thickBot="1" x14ac:dyDescent="0.35">
      <c r="B242" s="39" t="str">
        <f>IF(TRIM(G242)&lt;&gt;"",COUNTA($G$66:G242)&amp;"","")</f>
        <v/>
      </c>
      <c r="C242" s="111"/>
      <c r="D242" s="111"/>
      <c r="E242" s="111"/>
      <c r="F242" s="17" t="s">
        <v>8</v>
      </c>
      <c r="G242" s="35"/>
      <c r="H242" s="26"/>
      <c r="I242" s="26"/>
      <c r="J242" s="37"/>
      <c r="K242" s="37"/>
      <c r="L242" s="19"/>
      <c r="M242" s="70"/>
      <c r="N242" s="37"/>
      <c r="O242" s="19"/>
      <c r="P242" s="48">
        <f>SUM(P228:P241)</f>
        <v>0</v>
      </c>
    </row>
    <row r="243" spans="2:16" s="38" customFormat="1" x14ac:dyDescent="0.3">
      <c r="B243" s="39" t="str">
        <f>IF(TRIM(G243)&lt;&gt;"",COUNTA($G$66:G243)&amp;"","")</f>
        <v/>
      </c>
      <c r="C243" s="111"/>
      <c r="D243" s="111"/>
      <c r="E243" s="111"/>
      <c r="F243" s="17"/>
      <c r="G243" s="126"/>
      <c r="H243" s="127"/>
      <c r="I243" s="127"/>
      <c r="J243" s="128"/>
      <c r="K243" s="128"/>
      <c r="L243" s="129"/>
      <c r="M243" s="130"/>
      <c r="N243" s="128"/>
      <c r="O243" s="129"/>
      <c r="P243" s="131"/>
    </row>
    <row r="244" spans="2:16" s="38" customFormat="1" x14ac:dyDescent="0.3">
      <c r="B244" s="39" t="str">
        <f>IF(TRIM(G244)&lt;&gt;"",COUNTA($G$66:G244)&amp;"","")</f>
        <v/>
      </c>
      <c r="C244" s="111"/>
      <c r="D244" s="111"/>
      <c r="E244" s="111"/>
      <c r="F244" s="17"/>
      <c r="G244" s="30"/>
      <c r="H244" s="4"/>
      <c r="I244" s="4"/>
      <c r="J244" s="6"/>
      <c r="K244" s="6"/>
      <c r="L244" s="132"/>
      <c r="M244" s="133"/>
      <c r="N244" s="6"/>
      <c r="O244" s="132"/>
      <c r="P244" s="134"/>
    </row>
    <row r="245" spans="2:16" s="38" customFormat="1" x14ac:dyDescent="0.3">
      <c r="B245" s="92" t="str">
        <f>IF(TRIM(G245)&lt;&gt;"",COUNTA($G$66:G245)&amp;"","")</f>
        <v/>
      </c>
      <c r="C245" s="91"/>
      <c r="D245" s="91"/>
      <c r="E245" s="89">
        <v>100000</v>
      </c>
      <c r="F245" s="3" t="s">
        <v>69</v>
      </c>
      <c r="G245" s="90"/>
      <c r="H245" s="91"/>
      <c r="I245" s="91"/>
      <c r="J245" s="91"/>
      <c r="K245" s="91"/>
      <c r="L245" s="91"/>
      <c r="M245" s="231"/>
      <c r="N245" s="91"/>
      <c r="O245" s="91"/>
      <c r="P245" s="232"/>
    </row>
    <row r="246" spans="2:16" s="38" customFormat="1" x14ac:dyDescent="0.3">
      <c r="B246" s="92" t="str">
        <f>IF(TRIM(G246)&lt;&gt;"",COUNTA($G$66:G246)&amp;"","")</f>
        <v/>
      </c>
      <c r="C246" s="91"/>
      <c r="D246" s="93"/>
      <c r="E246" s="89">
        <v>1011000</v>
      </c>
      <c r="F246" s="23" t="s">
        <v>258</v>
      </c>
      <c r="G246" s="90"/>
      <c r="H246" s="91"/>
      <c r="I246" s="91"/>
      <c r="J246" s="91"/>
      <c r="K246" s="91"/>
      <c r="L246" s="91"/>
      <c r="M246" s="231"/>
      <c r="N246" s="91"/>
      <c r="O246" s="91"/>
      <c r="P246" s="232"/>
    </row>
    <row r="247" spans="2:16" s="38" customFormat="1" x14ac:dyDescent="0.3">
      <c r="B247" s="39" t="str">
        <f>IF(TRIM(G247)&lt;&gt;"",COUNTA($G$66:G247)&amp;"","")</f>
        <v>106</v>
      </c>
      <c r="C247" s="111"/>
      <c r="D247" s="111"/>
      <c r="E247" s="111"/>
      <c r="F247" s="88" t="s">
        <v>1033</v>
      </c>
      <c r="G247" s="30">
        <v>61</v>
      </c>
      <c r="H247" s="4"/>
      <c r="I247" s="4" t="s">
        <v>78</v>
      </c>
      <c r="J247" s="104"/>
      <c r="K247" s="101">
        <v>53</v>
      </c>
      <c r="L247" s="102">
        <f t="shared" ref="L247" si="162">J247*K247</f>
        <v>0</v>
      </c>
      <c r="M247" s="103"/>
      <c r="N247" s="105"/>
      <c r="O247" s="102">
        <f t="shared" ref="O247" si="163">L247+M247+N247</f>
        <v>0</v>
      </c>
      <c r="P247" s="47">
        <f t="shared" ref="P247" si="164">G247*O247</f>
        <v>0</v>
      </c>
    </row>
    <row r="248" spans="2:16" s="38" customFormat="1" x14ac:dyDescent="0.3">
      <c r="B248" s="92" t="str">
        <f>IF(TRIM(G248)&lt;&gt;"",COUNTA($G$66:G248)&amp;"","")</f>
        <v/>
      </c>
      <c r="C248" s="91"/>
      <c r="D248" s="93"/>
      <c r="E248" s="89">
        <v>10140010</v>
      </c>
      <c r="F248" s="23" t="s">
        <v>347</v>
      </c>
      <c r="G248" s="90"/>
      <c r="H248" s="91"/>
      <c r="I248" s="91"/>
      <c r="J248" s="91"/>
      <c r="K248" s="91"/>
      <c r="L248" s="91"/>
      <c r="M248" s="231"/>
      <c r="N248" s="91"/>
      <c r="O248" s="91"/>
      <c r="P248" s="232"/>
    </row>
    <row r="249" spans="2:16" s="38" customFormat="1" x14ac:dyDescent="0.3">
      <c r="B249" s="39" t="str">
        <f>IF(TRIM(G249)&lt;&gt;"",COUNTA($G$66:G249)&amp;"","")</f>
        <v>107</v>
      </c>
      <c r="C249" s="111"/>
      <c r="D249" s="111"/>
      <c r="E249" s="111"/>
      <c r="F249" s="44" t="s">
        <v>1034</v>
      </c>
      <c r="G249" s="111">
        <v>2</v>
      </c>
      <c r="H249" s="111"/>
      <c r="I249" s="111" t="s">
        <v>34</v>
      </c>
      <c r="J249" s="215"/>
      <c r="K249" s="102">
        <v>53</v>
      </c>
      <c r="L249" s="41">
        <f t="shared" ref="L249" si="165">K249*J249</f>
        <v>0</v>
      </c>
      <c r="M249" s="103"/>
      <c r="N249" s="102"/>
      <c r="O249" s="41">
        <f t="shared" ref="O249" si="166">N249+M249+L249</f>
        <v>0</v>
      </c>
      <c r="P249" s="47">
        <f t="shared" ref="P249" si="167">O249*G249</f>
        <v>0</v>
      </c>
    </row>
    <row r="250" spans="2:16" s="38" customFormat="1" x14ac:dyDescent="0.3">
      <c r="B250" s="92" t="str">
        <f>IF(TRIM(G250)&lt;&gt;"",COUNTA($G$66:G250)&amp;"","")</f>
        <v/>
      </c>
      <c r="C250" s="91"/>
      <c r="D250" s="93"/>
      <c r="E250" s="89">
        <v>108100</v>
      </c>
      <c r="F250" s="23" t="s">
        <v>70</v>
      </c>
      <c r="G250" s="90"/>
      <c r="H250" s="91"/>
      <c r="I250" s="91"/>
      <c r="J250" s="91"/>
      <c r="K250" s="91"/>
      <c r="L250" s="91"/>
      <c r="M250" s="231"/>
      <c r="N250" s="91"/>
      <c r="O250" s="91"/>
      <c r="P250" s="232"/>
    </row>
    <row r="251" spans="2:16" s="38" customFormat="1" x14ac:dyDescent="0.3">
      <c r="B251" s="39" t="str">
        <f>IF(TRIM(G251)&lt;&gt;"",COUNTA($G$66:G251)&amp;"","")</f>
        <v>108</v>
      </c>
      <c r="C251" s="245" t="s">
        <v>1035</v>
      </c>
      <c r="D251" s="245"/>
      <c r="E251" s="245"/>
      <c r="F251" s="44" t="s">
        <v>349</v>
      </c>
      <c r="G251" s="111">
        <v>2</v>
      </c>
      <c r="H251" s="111"/>
      <c r="I251" s="111" t="s">
        <v>34</v>
      </c>
      <c r="J251" s="104"/>
      <c r="K251" s="101">
        <v>53</v>
      </c>
      <c r="L251" s="102">
        <f t="shared" ref="L251:L256" si="168">J251*K251</f>
        <v>0</v>
      </c>
      <c r="M251" s="103"/>
      <c r="N251" s="105"/>
      <c r="O251" s="102">
        <f t="shared" ref="O251:O256" si="169">L251+M251+N251</f>
        <v>0</v>
      </c>
      <c r="P251" s="47">
        <f t="shared" ref="P251:P256" si="170">G251*O251</f>
        <v>0</v>
      </c>
    </row>
    <row r="252" spans="2:16" s="38" customFormat="1" ht="27.6" x14ac:dyDescent="0.3">
      <c r="B252" s="39" t="str">
        <f>IF(TRIM(G252)&lt;&gt;"",COUNTA($G$66:G252)&amp;"","")</f>
        <v>109</v>
      </c>
      <c r="C252" s="247"/>
      <c r="D252" s="247"/>
      <c r="E252" s="247"/>
      <c r="F252" s="44" t="s">
        <v>350</v>
      </c>
      <c r="G252" s="111">
        <v>4</v>
      </c>
      <c r="H252" s="111"/>
      <c r="I252" s="111" t="s">
        <v>34</v>
      </c>
      <c r="J252" s="104"/>
      <c r="K252" s="101">
        <v>53</v>
      </c>
      <c r="L252" s="102">
        <f t="shared" si="168"/>
        <v>0</v>
      </c>
      <c r="M252" s="103"/>
      <c r="N252" s="105"/>
      <c r="O252" s="102">
        <f t="shared" si="169"/>
        <v>0</v>
      </c>
      <c r="P252" s="47">
        <f t="shared" si="170"/>
        <v>0</v>
      </c>
    </row>
    <row r="253" spans="2:16" s="38" customFormat="1" x14ac:dyDescent="0.3">
      <c r="B253" s="39" t="str">
        <f>IF(TRIM(G253)&lt;&gt;"",COUNTA($G$66:G253)&amp;"","")</f>
        <v>110</v>
      </c>
      <c r="C253" s="247"/>
      <c r="D253" s="247"/>
      <c r="E253" s="247"/>
      <c r="F253" s="44" t="s">
        <v>351</v>
      </c>
      <c r="G253" s="111">
        <v>2</v>
      </c>
      <c r="H253" s="111"/>
      <c r="I253" s="111" t="s">
        <v>34</v>
      </c>
      <c r="J253" s="104"/>
      <c r="K253" s="101">
        <v>53</v>
      </c>
      <c r="L253" s="102">
        <f t="shared" si="168"/>
        <v>0</v>
      </c>
      <c r="M253" s="103"/>
      <c r="N253" s="105"/>
      <c r="O253" s="102">
        <f t="shared" si="169"/>
        <v>0</v>
      </c>
      <c r="P253" s="47">
        <f t="shared" si="170"/>
        <v>0</v>
      </c>
    </row>
    <row r="254" spans="2:16" s="38" customFormat="1" x14ac:dyDescent="0.3">
      <c r="B254" s="39" t="str">
        <f>IF(TRIM(G254)&lt;&gt;"",COUNTA($G$66:G254)&amp;"","")</f>
        <v>111</v>
      </c>
      <c r="C254" s="247"/>
      <c r="D254" s="247"/>
      <c r="E254" s="247"/>
      <c r="F254" s="44" t="s">
        <v>352</v>
      </c>
      <c r="G254" s="111">
        <v>2</v>
      </c>
      <c r="H254" s="111"/>
      <c r="I254" s="111" t="s">
        <v>34</v>
      </c>
      <c r="J254" s="104"/>
      <c r="K254" s="101">
        <v>53</v>
      </c>
      <c r="L254" s="102">
        <f t="shared" si="168"/>
        <v>0</v>
      </c>
      <c r="M254" s="103"/>
      <c r="N254" s="105"/>
      <c r="O254" s="102">
        <f t="shared" si="169"/>
        <v>0</v>
      </c>
      <c r="P254" s="47">
        <f t="shared" si="170"/>
        <v>0</v>
      </c>
    </row>
    <row r="255" spans="2:16" s="38" customFormat="1" x14ac:dyDescent="0.3">
      <c r="B255" s="39" t="str">
        <f>IF(TRIM(G255)&lt;&gt;"",COUNTA($G$66:G255)&amp;"","")</f>
        <v>112</v>
      </c>
      <c r="C255" s="247"/>
      <c r="D255" s="247"/>
      <c r="E255" s="247"/>
      <c r="F255" s="44" t="s">
        <v>353</v>
      </c>
      <c r="G255" s="111">
        <v>2</v>
      </c>
      <c r="H255" s="111"/>
      <c r="I255" s="111" t="s">
        <v>34</v>
      </c>
      <c r="J255" s="104"/>
      <c r="K255" s="101">
        <v>53</v>
      </c>
      <c r="L255" s="102">
        <f t="shared" si="168"/>
        <v>0</v>
      </c>
      <c r="M255" s="103"/>
      <c r="N255" s="105"/>
      <c r="O255" s="102">
        <f t="shared" si="169"/>
        <v>0</v>
      </c>
      <c r="P255" s="47">
        <f t="shared" si="170"/>
        <v>0</v>
      </c>
    </row>
    <row r="256" spans="2:16" s="38" customFormat="1" x14ac:dyDescent="0.3">
      <c r="B256" s="39" t="str">
        <f>IF(TRIM(G256)&lt;&gt;"",COUNTA($G$66:G256)&amp;"","")</f>
        <v>113</v>
      </c>
      <c r="C256" s="247"/>
      <c r="D256" s="247"/>
      <c r="E256" s="247"/>
      <c r="F256" s="44" t="s">
        <v>354</v>
      </c>
      <c r="G256" s="111">
        <v>6</v>
      </c>
      <c r="H256" s="111"/>
      <c r="I256" s="111" t="s">
        <v>34</v>
      </c>
      <c r="J256" s="104"/>
      <c r="K256" s="101">
        <v>53</v>
      </c>
      <c r="L256" s="102">
        <f t="shared" si="168"/>
        <v>0</v>
      </c>
      <c r="M256" s="103"/>
      <c r="N256" s="105"/>
      <c r="O256" s="102">
        <f t="shared" si="169"/>
        <v>0</v>
      </c>
      <c r="P256" s="47">
        <f t="shared" si="170"/>
        <v>0</v>
      </c>
    </row>
    <row r="257" spans="2:16" s="38" customFormat="1" x14ac:dyDescent="0.3">
      <c r="B257" s="39" t="str">
        <f>IF(TRIM(G257)&lt;&gt;"",COUNTA($G$66:G257)&amp;"","")</f>
        <v>114</v>
      </c>
      <c r="C257" s="247"/>
      <c r="D257" s="247"/>
      <c r="E257" s="247"/>
      <c r="F257" s="44" t="s">
        <v>355</v>
      </c>
      <c r="G257" s="111">
        <v>2</v>
      </c>
      <c r="H257" s="111"/>
      <c r="I257" s="111" t="s">
        <v>34</v>
      </c>
      <c r="J257" s="104"/>
      <c r="K257" s="101">
        <v>53</v>
      </c>
      <c r="L257" s="102">
        <f>J257*K257</f>
        <v>0</v>
      </c>
      <c r="M257" s="103"/>
      <c r="N257" s="105"/>
      <c r="O257" s="102">
        <f>L257+M257+N257</f>
        <v>0</v>
      </c>
      <c r="P257" s="47">
        <f>G257*O257</f>
        <v>0</v>
      </c>
    </row>
    <row r="258" spans="2:16" s="38" customFormat="1" x14ac:dyDescent="0.3">
      <c r="B258" s="39" t="str">
        <f>IF(TRIM(G258)&lt;&gt;"",COUNTA($G$66:G258)&amp;"","")</f>
        <v>115</v>
      </c>
      <c r="C258" s="247"/>
      <c r="D258" s="247"/>
      <c r="E258" s="247"/>
      <c r="F258" s="44" t="s">
        <v>356</v>
      </c>
      <c r="G258" s="111">
        <v>6</v>
      </c>
      <c r="H258" s="111"/>
      <c r="I258" s="111" t="s">
        <v>34</v>
      </c>
      <c r="J258" s="104"/>
      <c r="K258" s="101">
        <v>53</v>
      </c>
      <c r="L258" s="102">
        <f>J258*K258</f>
        <v>0</v>
      </c>
      <c r="M258" s="103"/>
      <c r="N258" s="105"/>
      <c r="O258" s="102">
        <f>L258+M258+N258</f>
        <v>0</v>
      </c>
      <c r="P258" s="47">
        <f>G258*O258</f>
        <v>0</v>
      </c>
    </row>
    <row r="259" spans="2:16" s="38" customFormat="1" x14ac:dyDescent="0.3">
      <c r="B259" s="39" t="str">
        <f>IF(TRIM(G259)&lt;&gt;"",COUNTA($G$66:G259)&amp;"","")</f>
        <v>116</v>
      </c>
      <c r="C259" s="247"/>
      <c r="D259" s="247"/>
      <c r="E259" s="247"/>
      <c r="F259" s="44" t="s">
        <v>357</v>
      </c>
      <c r="G259" s="111">
        <v>2</v>
      </c>
      <c r="H259" s="111"/>
      <c r="I259" s="111" t="s">
        <v>34</v>
      </c>
      <c r="J259" s="104"/>
      <c r="K259" s="101">
        <v>53</v>
      </c>
      <c r="L259" s="102">
        <f t="shared" ref="L259" si="171">J259*K259</f>
        <v>0</v>
      </c>
      <c r="M259" s="103"/>
      <c r="N259" s="105"/>
      <c r="O259" s="102">
        <f t="shared" ref="O259" si="172">L259+M259+N259</f>
        <v>0</v>
      </c>
      <c r="P259" s="47">
        <f t="shared" ref="P259" si="173">G259*O259</f>
        <v>0</v>
      </c>
    </row>
    <row r="260" spans="2:16" s="38" customFormat="1" ht="14.4" thickBot="1" x14ac:dyDescent="0.35">
      <c r="B260" s="39" t="str">
        <f>IF(TRIM(G260)&lt;&gt;"",COUNTA($G$66:G260)&amp;"","")</f>
        <v/>
      </c>
      <c r="C260" s="111"/>
      <c r="D260" s="111"/>
      <c r="E260" s="111"/>
      <c r="F260" s="17" t="s">
        <v>8</v>
      </c>
      <c r="G260" s="35"/>
      <c r="H260" s="26"/>
      <c r="I260" s="26"/>
      <c r="J260" s="37"/>
      <c r="K260" s="37"/>
      <c r="L260" s="19"/>
      <c r="M260" s="70"/>
      <c r="N260" s="37"/>
      <c r="O260" s="19"/>
      <c r="P260" s="48">
        <f>SUM(P247:P259)</f>
        <v>0</v>
      </c>
    </row>
    <row r="261" spans="2:16" s="24" customFormat="1" x14ac:dyDescent="0.3">
      <c r="B261" s="39" t="str">
        <f>IF(TRIM(G261)&lt;&gt;"",COUNTA($G$66:G261)&amp;"","")</f>
        <v/>
      </c>
      <c r="C261" s="111"/>
      <c r="D261" s="111"/>
      <c r="E261" s="111"/>
      <c r="F261" s="17"/>
      <c r="G261" s="138"/>
      <c r="H261" s="139"/>
      <c r="I261" s="139"/>
      <c r="J261" s="140"/>
      <c r="K261" s="140"/>
      <c r="L261" s="141"/>
      <c r="M261" s="142"/>
      <c r="N261" s="140"/>
      <c r="O261" s="141"/>
      <c r="P261" s="143"/>
    </row>
    <row r="262" spans="2:16" s="38" customFormat="1" x14ac:dyDescent="0.3">
      <c r="B262" s="39" t="str">
        <f>IF(TRIM(G262)&lt;&gt;"",COUNTA($G$66:G262)&amp;"","")</f>
        <v/>
      </c>
      <c r="C262" s="111"/>
      <c r="D262" s="111"/>
      <c r="E262" s="111"/>
      <c r="F262" s="17"/>
      <c r="G262" s="30"/>
      <c r="H262" s="4"/>
      <c r="I262" s="4"/>
      <c r="J262" s="4"/>
      <c r="K262" s="4"/>
      <c r="L262" s="144"/>
      <c r="M262" s="133"/>
      <c r="N262" s="4"/>
      <c r="O262" s="144"/>
      <c r="P262" s="134"/>
    </row>
    <row r="263" spans="2:16" s="38" customFormat="1" x14ac:dyDescent="0.3">
      <c r="B263" s="92" t="str">
        <f>IF(TRIM(G263)&lt;&gt;"",COUNTA($G$66:G263)&amp;"","")</f>
        <v/>
      </c>
      <c r="C263" s="91"/>
      <c r="D263" s="91"/>
      <c r="E263" s="89">
        <v>21000000</v>
      </c>
      <c r="F263" s="3" t="s">
        <v>405</v>
      </c>
      <c r="G263" s="90"/>
      <c r="H263" s="91"/>
      <c r="I263" s="91"/>
      <c r="J263" s="91"/>
      <c r="K263" s="91"/>
      <c r="L263" s="91"/>
      <c r="M263" s="231"/>
      <c r="N263" s="91"/>
      <c r="O263" s="91"/>
      <c r="P263" s="232"/>
    </row>
    <row r="264" spans="2:16" s="38" customFormat="1" x14ac:dyDescent="0.3">
      <c r="B264" s="92" t="str">
        <f>IF(TRIM(G264)&lt;&gt;"",COUNTA($G$66:G264)&amp;"","")</f>
        <v/>
      </c>
      <c r="C264" s="91"/>
      <c r="D264" s="93"/>
      <c r="E264" s="89">
        <v>21100000</v>
      </c>
      <c r="F264" s="23" t="s">
        <v>406</v>
      </c>
      <c r="G264" s="90"/>
      <c r="H264" s="91"/>
      <c r="I264" s="91"/>
      <c r="J264" s="91"/>
      <c r="K264" s="91"/>
      <c r="L264" s="91"/>
      <c r="M264" s="231"/>
      <c r="N264" s="91"/>
      <c r="O264" s="91"/>
      <c r="P264" s="232"/>
    </row>
    <row r="265" spans="2:16" s="38" customFormat="1" ht="27.6" x14ac:dyDescent="0.3">
      <c r="B265" s="39" t="str">
        <f>IF(TRIM(G265)&lt;&gt;"",COUNTA($G$66:G265)&amp;"","")</f>
        <v>117</v>
      </c>
      <c r="C265" s="251"/>
      <c r="D265" s="251"/>
      <c r="E265" s="251"/>
      <c r="F265" s="44" t="s">
        <v>1036</v>
      </c>
      <c r="G265" s="111">
        <v>1329</v>
      </c>
      <c r="H265" s="111"/>
      <c r="I265" s="111" t="s">
        <v>34</v>
      </c>
      <c r="J265" s="104"/>
      <c r="K265" s="102">
        <v>65</v>
      </c>
      <c r="L265" s="102">
        <f>J265*K265</f>
        <v>0</v>
      </c>
      <c r="M265" s="103"/>
      <c r="N265" s="105"/>
      <c r="O265" s="102">
        <f>L265+M265+N265</f>
        <v>0</v>
      </c>
      <c r="P265" s="47">
        <f>G265*O265</f>
        <v>0</v>
      </c>
    </row>
    <row r="266" spans="2:16" s="38" customFormat="1" x14ac:dyDescent="0.3">
      <c r="B266" s="39" t="str">
        <f>IF(TRIM(G266)&lt;&gt;"",COUNTA($G$66:G266)&amp;"","")</f>
        <v>118</v>
      </c>
      <c r="C266" s="252"/>
      <c r="D266" s="252"/>
      <c r="E266" s="252"/>
      <c r="F266" s="44" t="s">
        <v>1037</v>
      </c>
      <c r="G266" s="111">
        <v>19</v>
      </c>
      <c r="H266" s="111"/>
      <c r="I266" s="111" t="s">
        <v>34</v>
      </c>
      <c r="J266" s="104"/>
      <c r="K266" s="102">
        <v>65</v>
      </c>
      <c r="L266" s="102">
        <f>J266*K266</f>
        <v>0</v>
      </c>
      <c r="M266" s="103"/>
      <c r="N266" s="105"/>
      <c r="O266" s="102">
        <f>L266+M266+N266</f>
        <v>0</v>
      </c>
      <c r="P266" s="47">
        <f>G266*O266</f>
        <v>0</v>
      </c>
    </row>
    <row r="267" spans="2:16" s="38" customFormat="1" x14ac:dyDescent="0.3">
      <c r="B267" s="39" t="str">
        <f>IF(TRIM(G267)&lt;&gt;"",COUNTA($G$66:G267)&amp;"","")</f>
        <v/>
      </c>
      <c r="C267" s="251"/>
      <c r="D267" s="251"/>
      <c r="E267" s="251"/>
      <c r="F267" s="99" t="s">
        <v>415</v>
      </c>
      <c r="G267" s="111"/>
      <c r="H267" s="111"/>
      <c r="I267" s="111"/>
      <c r="J267" s="104"/>
      <c r="K267" s="102"/>
      <c r="L267" s="102"/>
      <c r="M267" s="103"/>
      <c r="N267" s="105"/>
      <c r="O267" s="102"/>
      <c r="P267" s="47"/>
    </row>
    <row r="268" spans="2:16" s="38" customFormat="1" x14ac:dyDescent="0.3">
      <c r="B268" s="39" t="str">
        <f>IF(TRIM(G268)&lt;&gt;"",COUNTA($G$66:G268)&amp;"","")</f>
        <v>119</v>
      </c>
      <c r="C268" s="252"/>
      <c r="D268" s="252"/>
      <c r="E268" s="252"/>
      <c r="F268" s="44" t="s">
        <v>1038</v>
      </c>
      <c r="G268" s="111">
        <v>861</v>
      </c>
      <c r="H268" s="111"/>
      <c r="I268" s="111" t="s">
        <v>36</v>
      </c>
      <c r="J268" s="100"/>
      <c r="K268" s="102">
        <v>65</v>
      </c>
      <c r="L268" s="102">
        <f>K268*J268</f>
        <v>0</v>
      </c>
      <c r="M268" s="103"/>
      <c r="N268" s="105"/>
      <c r="O268" s="102">
        <f>L268+M268+N268</f>
        <v>0</v>
      </c>
      <c r="P268" s="47">
        <f>G268*O268</f>
        <v>0</v>
      </c>
    </row>
    <row r="269" spans="2:16" s="38" customFormat="1" x14ac:dyDescent="0.3">
      <c r="B269" s="39" t="str">
        <f>IF(TRIM(G269)&lt;&gt;"",COUNTA($G$66:G269)&amp;"","")</f>
        <v>120</v>
      </c>
      <c r="C269" s="252"/>
      <c r="D269" s="252"/>
      <c r="E269" s="252"/>
      <c r="F269" s="44" t="s">
        <v>1039</v>
      </c>
      <c r="G269" s="111">
        <v>575</v>
      </c>
      <c r="H269" s="111"/>
      <c r="I269" s="111" t="s">
        <v>36</v>
      </c>
      <c r="J269" s="100"/>
      <c r="K269" s="102">
        <v>65</v>
      </c>
      <c r="L269" s="102">
        <f>K269*J269</f>
        <v>0</v>
      </c>
      <c r="M269" s="103"/>
      <c r="N269" s="105"/>
      <c r="O269" s="102">
        <f>L269+M269+N269</f>
        <v>0</v>
      </c>
      <c r="P269" s="47">
        <f>G269*O269</f>
        <v>0</v>
      </c>
    </row>
    <row r="270" spans="2:16" s="38" customFormat="1" x14ac:dyDescent="0.3">
      <c r="B270" s="39" t="str">
        <f>IF(TRIM(G270)&lt;&gt;"",COUNTA($G$66:G270)&amp;"","")</f>
        <v>121</v>
      </c>
      <c r="C270" s="253"/>
      <c r="D270" s="253"/>
      <c r="E270" s="253"/>
      <c r="F270" s="44" t="s">
        <v>1040</v>
      </c>
      <c r="G270" s="111">
        <v>9540</v>
      </c>
      <c r="H270" s="111"/>
      <c r="I270" s="111" t="s">
        <v>36</v>
      </c>
      <c r="J270" s="100"/>
      <c r="K270" s="102">
        <v>65</v>
      </c>
      <c r="L270" s="102">
        <f>K270*J270</f>
        <v>0</v>
      </c>
      <c r="M270" s="103"/>
      <c r="N270" s="105"/>
      <c r="O270" s="102">
        <f>L270+M270+N270</f>
        <v>0</v>
      </c>
      <c r="P270" s="47">
        <f>G270*O270</f>
        <v>0</v>
      </c>
    </row>
    <row r="271" spans="2:16" s="38" customFormat="1" ht="14.4" thickBot="1" x14ac:dyDescent="0.35">
      <c r="B271" s="177" t="str">
        <f>IF(TRIM(G271)&lt;&gt;"",COUNTA($G$66:G271)&amp;"","")</f>
        <v/>
      </c>
      <c r="C271" s="178"/>
      <c r="D271" s="178"/>
      <c r="E271" s="178"/>
      <c r="F271" s="17" t="s">
        <v>8</v>
      </c>
      <c r="G271" s="35"/>
      <c r="H271" s="26"/>
      <c r="I271" s="26"/>
      <c r="J271" s="37"/>
      <c r="K271" s="37"/>
      <c r="L271" s="19"/>
      <c r="M271" s="70"/>
      <c r="N271" s="37"/>
      <c r="O271" s="19"/>
      <c r="P271" s="48">
        <f>SUM(P265:P270)</f>
        <v>0</v>
      </c>
    </row>
    <row r="272" spans="2:16" s="38" customFormat="1" x14ac:dyDescent="0.3">
      <c r="B272" s="177" t="str">
        <f>IF(TRIM(G272)&lt;&gt;"",COUNTA($G$66:G272)&amp;"","")</f>
        <v/>
      </c>
      <c r="C272" s="178"/>
      <c r="D272" s="178"/>
      <c r="E272" s="178"/>
      <c r="F272" s="120"/>
      <c r="G272" s="126"/>
      <c r="H272" s="127"/>
      <c r="I272" s="127"/>
      <c r="J272" s="128"/>
      <c r="K272" s="128"/>
      <c r="L272" s="179"/>
      <c r="M272" s="180"/>
      <c r="N272" s="128"/>
      <c r="O272" s="179"/>
      <c r="P272" s="181"/>
    </row>
    <row r="273" spans="2:16" s="38" customFormat="1" x14ac:dyDescent="0.3">
      <c r="B273" s="177" t="str">
        <f>IF(TRIM(G273)&lt;&gt;"",COUNTA($G$66:G273)&amp;"","")</f>
        <v/>
      </c>
      <c r="C273" s="178"/>
      <c r="D273" s="178"/>
      <c r="E273" s="178"/>
      <c r="F273" s="120"/>
      <c r="G273" s="30"/>
      <c r="H273" s="4"/>
      <c r="I273" s="4"/>
      <c r="J273" s="6"/>
      <c r="K273" s="6"/>
      <c r="L273" s="182"/>
      <c r="M273" s="183"/>
      <c r="N273" s="6"/>
      <c r="O273" s="182"/>
      <c r="P273" s="184"/>
    </row>
    <row r="274" spans="2:16" s="38" customFormat="1" x14ac:dyDescent="0.3">
      <c r="B274" s="92" t="str">
        <f>IF(TRIM(G274)&lt;&gt;"",COUNTA($G$66:G274)&amp;"","")</f>
        <v/>
      </c>
      <c r="C274" s="91"/>
      <c r="D274" s="93"/>
      <c r="E274" s="98">
        <v>2200000</v>
      </c>
      <c r="F274" s="3" t="s">
        <v>423</v>
      </c>
      <c r="G274" s="90"/>
      <c r="H274" s="91"/>
      <c r="I274" s="91"/>
      <c r="J274" s="91"/>
      <c r="K274" s="91"/>
      <c r="L274" s="91"/>
      <c r="M274" s="231"/>
      <c r="N274" s="91"/>
      <c r="O274" s="91"/>
      <c r="P274" s="232"/>
    </row>
    <row r="275" spans="2:16" s="38" customFormat="1" ht="27.6" x14ac:dyDescent="0.3">
      <c r="B275" s="42" t="str">
        <f>IF(TRIM(G275)&lt;&gt;"",COUNTA($G$66:G275)&amp;"","")</f>
        <v>122</v>
      </c>
      <c r="C275" s="251" t="s">
        <v>1041</v>
      </c>
      <c r="D275" s="251"/>
      <c r="E275" s="251"/>
      <c r="F275" s="44" t="s">
        <v>1042</v>
      </c>
      <c r="G275" s="111">
        <v>6</v>
      </c>
      <c r="H275" s="111"/>
      <c r="I275" s="111" t="s">
        <v>34</v>
      </c>
      <c r="J275" s="104"/>
      <c r="K275" s="102">
        <v>65</v>
      </c>
      <c r="L275" s="102">
        <f t="shared" ref="L275:L283" si="174">J275*K275</f>
        <v>0</v>
      </c>
      <c r="M275" s="103"/>
      <c r="N275" s="105"/>
      <c r="O275" s="102">
        <f t="shared" ref="O275:O283" si="175">L275+M275+N275</f>
        <v>0</v>
      </c>
      <c r="P275" s="47">
        <f t="shared" ref="P275:P279" si="176">G275*O275</f>
        <v>0</v>
      </c>
    </row>
    <row r="276" spans="2:16" s="38" customFormat="1" ht="27.6" x14ac:dyDescent="0.3">
      <c r="B276" s="42" t="str">
        <f>IF(TRIM(G276)&lt;&gt;"",COUNTA($G$66:G276)&amp;"","")</f>
        <v>123</v>
      </c>
      <c r="C276" s="252"/>
      <c r="D276" s="252"/>
      <c r="E276" s="252"/>
      <c r="F276" s="44" t="s">
        <v>1043</v>
      </c>
      <c r="G276" s="111">
        <v>2</v>
      </c>
      <c r="H276" s="111"/>
      <c r="I276" s="111" t="s">
        <v>34</v>
      </c>
      <c r="J276" s="104"/>
      <c r="K276" s="102">
        <v>65</v>
      </c>
      <c r="L276" s="102">
        <f t="shared" si="174"/>
        <v>0</v>
      </c>
      <c r="M276" s="103"/>
      <c r="N276" s="105"/>
      <c r="O276" s="102">
        <f t="shared" si="175"/>
        <v>0</v>
      </c>
      <c r="P276" s="47">
        <f t="shared" si="176"/>
        <v>0</v>
      </c>
    </row>
    <row r="277" spans="2:16" s="38" customFormat="1" x14ac:dyDescent="0.3">
      <c r="B277" s="42" t="str">
        <f>IF(TRIM(G277)&lt;&gt;"",COUNTA($G$66:G277)&amp;"","")</f>
        <v>124</v>
      </c>
      <c r="C277" s="252"/>
      <c r="D277" s="252"/>
      <c r="E277" s="252"/>
      <c r="F277" s="44" t="s">
        <v>1044</v>
      </c>
      <c r="G277" s="111">
        <v>9</v>
      </c>
      <c r="H277" s="111"/>
      <c r="I277" s="111" t="s">
        <v>34</v>
      </c>
      <c r="J277" s="104"/>
      <c r="K277" s="102">
        <v>65</v>
      </c>
      <c r="L277" s="102">
        <f t="shared" si="174"/>
        <v>0</v>
      </c>
      <c r="M277" s="103"/>
      <c r="N277" s="105"/>
      <c r="O277" s="102">
        <f t="shared" si="175"/>
        <v>0</v>
      </c>
      <c r="P277" s="47">
        <f t="shared" si="176"/>
        <v>0</v>
      </c>
    </row>
    <row r="278" spans="2:16" s="38" customFormat="1" ht="27.6" x14ac:dyDescent="0.3">
      <c r="B278" s="42" t="str">
        <f>IF(TRIM(G278)&lt;&gt;"",COUNTA($G$66:G278)&amp;"","")</f>
        <v>125</v>
      </c>
      <c r="C278" s="252"/>
      <c r="D278" s="252"/>
      <c r="E278" s="252"/>
      <c r="F278" s="44" t="s">
        <v>1045</v>
      </c>
      <c r="G278" s="111">
        <v>3</v>
      </c>
      <c r="H278" s="111"/>
      <c r="I278" s="111" t="s">
        <v>34</v>
      </c>
      <c r="J278" s="104"/>
      <c r="K278" s="102">
        <v>65</v>
      </c>
      <c r="L278" s="102">
        <f t="shared" si="174"/>
        <v>0</v>
      </c>
      <c r="M278" s="103"/>
      <c r="N278" s="105"/>
      <c r="O278" s="102">
        <f t="shared" si="175"/>
        <v>0</v>
      </c>
      <c r="P278" s="47">
        <f t="shared" si="176"/>
        <v>0</v>
      </c>
    </row>
    <row r="279" spans="2:16" s="38" customFormat="1" ht="27.6" x14ac:dyDescent="0.3">
      <c r="B279" s="42" t="str">
        <f>IF(TRIM(G279)&lt;&gt;"",COUNTA($G$66:G279)&amp;"","")</f>
        <v>126</v>
      </c>
      <c r="C279" s="252"/>
      <c r="D279" s="252"/>
      <c r="E279" s="252"/>
      <c r="F279" s="44" t="s">
        <v>1046</v>
      </c>
      <c r="G279" s="111">
        <v>1</v>
      </c>
      <c r="H279" s="111"/>
      <c r="I279" s="111" t="s">
        <v>34</v>
      </c>
      <c r="J279" s="104"/>
      <c r="K279" s="102">
        <v>65</v>
      </c>
      <c r="L279" s="102">
        <f t="shared" si="174"/>
        <v>0</v>
      </c>
      <c r="M279" s="103"/>
      <c r="N279" s="105"/>
      <c r="O279" s="102">
        <f t="shared" si="175"/>
        <v>0</v>
      </c>
      <c r="P279" s="47">
        <f t="shared" si="176"/>
        <v>0</v>
      </c>
    </row>
    <row r="280" spans="2:16" s="38" customFormat="1" ht="27.6" x14ac:dyDescent="0.3">
      <c r="B280" s="42" t="str">
        <f>IF(TRIM(G280)&lt;&gt;"",COUNTA($G$66:G280)&amp;"","")</f>
        <v>127</v>
      </c>
      <c r="C280" s="252"/>
      <c r="D280" s="252"/>
      <c r="E280" s="252"/>
      <c r="F280" s="44" t="s">
        <v>1047</v>
      </c>
      <c r="G280" s="111">
        <v>1</v>
      </c>
      <c r="H280" s="111"/>
      <c r="I280" s="111" t="s">
        <v>34</v>
      </c>
      <c r="J280" s="104"/>
      <c r="K280" s="102">
        <v>65</v>
      </c>
      <c r="L280" s="102">
        <f t="shared" si="174"/>
        <v>0</v>
      </c>
      <c r="M280" s="103"/>
      <c r="N280" s="105"/>
      <c r="O280" s="102">
        <f t="shared" si="175"/>
        <v>0</v>
      </c>
      <c r="P280" s="47"/>
    </row>
    <row r="281" spans="2:16" s="38" customFormat="1" x14ac:dyDescent="0.3">
      <c r="B281" s="42" t="str">
        <f>IF(TRIM(G281)&lt;&gt;"",COUNTA($G$66:G281)&amp;"","")</f>
        <v>128</v>
      </c>
      <c r="C281" s="252"/>
      <c r="D281" s="252"/>
      <c r="E281" s="252"/>
      <c r="F281" s="44" t="s">
        <v>1048</v>
      </c>
      <c r="G281" s="111">
        <v>2</v>
      </c>
      <c r="H281" s="111"/>
      <c r="I281" s="111" t="s">
        <v>34</v>
      </c>
      <c r="J281" s="104"/>
      <c r="K281" s="102">
        <v>65</v>
      </c>
      <c r="L281" s="102">
        <f t="shared" si="174"/>
        <v>0</v>
      </c>
      <c r="M281" s="103"/>
      <c r="N281" s="105"/>
      <c r="O281" s="102">
        <f t="shared" si="175"/>
        <v>0</v>
      </c>
      <c r="P281" s="47"/>
    </row>
    <row r="282" spans="2:16" s="38" customFormat="1" x14ac:dyDescent="0.3">
      <c r="B282" s="42" t="str">
        <f>IF(TRIM(G282)&lt;&gt;"",COUNTA($G$66:G282)&amp;"","")</f>
        <v>129</v>
      </c>
      <c r="C282" s="252"/>
      <c r="D282" s="252"/>
      <c r="E282" s="252"/>
      <c r="F282" s="44" t="s">
        <v>1049</v>
      </c>
      <c r="G282" s="111">
        <v>2</v>
      </c>
      <c r="H282" s="111"/>
      <c r="I282" s="111" t="s">
        <v>34</v>
      </c>
      <c r="J282" s="104"/>
      <c r="K282" s="102">
        <v>65</v>
      </c>
      <c r="L282" s="102">
        <f t="shared" si="174"/>
        <v>0</v>
      </c>
      <c r="M282" s="103"/>
      <c r="N282" s="105"/>
      <c r="O282" s="102">
        <f t="shared" si="175"/>
        <v>0</v>
      </c>
      <c r="P282" s="47"/>
    </row>
    <row r="283" spans="2:16" s="38" customFormat="1" x14ac:dyDescent="0.3">
      <c r="B283" s="42" t="str">
        <f>IF(TRIM(G283)&lt;&gt;"",COUNTA($G$66:G283)&amp;"","")</f>
        <v>130</v>
      </c>
      <c r="C283" s="252"/>
      <c r="D283" s="252"/>
      <c r="E283" s="252"/>
      <c r="F283" s="44" t="s">
        <v>1050</v>
      </c>
      <c r="G283" s="111">
        <v>10</v>
      </c>
      <c r="H283" s="111"/>
      <c r="I283" s="111" t="s">
        <v>34</v>
      </c>
      <c r="J283" s="104"/>
      <c r="K283" s="102">
        <v>65</v>
      </c>
      <c r="L283" s="102">
        <f t="shared" si="174"/>
        <v>0</v>
      </c>
      <c r="M283" s="103"/>
      <c r="N283" s="105"/>
      <c r="O283" s="102">
        <f t="shared" si="175"/>
        <v>0</v>
      </c>
      <c r="P283" s="47"/>
    </row>
    <row r="284" spans="2:16" s="38" customFormat="1" x14ac:dyDescent="0.3">
      <c r="B284" s="42" t="str">
        <f>IF(TRIM(G284)&lt;&gt;"",COUNTA($G$66:G284)&amp;"","")</f>
        <v>131</v>
      </c>
      <c r="C284" s="252"/>
      <c r="D284" s="252"/>
      <c r="E284" s="252"/>
      <c r="F284" s="44" t="s">
        <v>1051</v>
      </c>
      <c r="G284" s="111">
        <v>6</v>
      </c>
      <c r="H284" s="111"/>
      <c r="I284" s="111" t="s">
        <v>34</v>
      </c>
      <c r="J284" s="104"/>
      <c r="K284" s="102">
        <v>65</v>
      </c>
      <c r="L284" s="102">
        <v>107.25</v>
      </c>
      <c r="M284" s="103"/>
      <c r="N284" s="105"/>
      <c r="O284" s="102">
        <v>182.25</v>
      </c>
      <c r="P284" s="47"/>
    </row>
    <row r="285" spans="2:16" s="38" customFormat="1" x14ac:dyDescent="0.3">
      <c r="B285" s="42" t="str">
        <f>IF(TRIM(G285)&lt;&gt;"",COUNTA($G$66:G285)&amp;"","")</f>
        <v>132</v>
      </c>
      <c r="C285" s="252"/>
      <c r="D285" s="252"/>
      <c r="E285" s="252"/>
      <c r="F285" s="44" t="s">
        <v>1052</v>
      </c>
      <c r="G285" s="111">
        <v>6</v>
      </c>
      <c r="H285" s="111"/>
      <c r="I285" s="111" t="s">
        <v>34</v>
      </c>
      <c r="J285" s="104"/>
      <c r="K285" s="102">
        <v>65</v>
      </c>
      <c r="L285" s="102">
        <v>107.25</v>
      </c>
      <c r="M285" s="103"/>
      <c r="N285" s="105"/>
      <c r="O285" s="102">
        <v>192.25</v>
      </c>
      <c r="P285" s="47"/>
    </row>
    <row r="286" spans="2:16" s="38" customFormat="1" x14ac:dyDescent="0.3">
      <c r="B286" s="42" t="str">
        <f>IF(TRIM(G286)&lt;&gt;"",COUNTA($G$66:G286)&amp;"","")</f>
        <v>133</v>
      </c>
      <c r="C286" s="252"/>
      <c r="D286" s="252"/>
      <c r="E286" s="252"/>
      <c r="F286" s="44" t="s">
        <v>1053</v>
      </c>
      <c r="G286" s="111">
        <v>1</v>
      </c>
      <c r="H286" s="111"/>
      <c r="I286" s="111" t="s">
        <v>34</v>
      </c>
      <c r="J286" s="104"/>
      <c r="K286" s="102">
        <v>65</v>
      </c>
      <c r="L286" s="102">
        <f t="shared" ref="L286:L300" si="177">J286*K286</f>
        <v>0</v>
      </c>
      <c r="M286" s="103"/>
      <c r="N286" s="105"/>
      <c r="O286" s="102">
        <f t="shared" ref="O286:O300" si="178">L286+M286+N286</f>
        <v>0</v>
      </c>
      <c r="P286" s="47"/>
    </row>
    <row r="287" spans="2:16" s="38" customFormat="1" x14ac:dyDescent="0.3">
      <c r="B287" s="42" t="str">
        <f>IF(TRIM(G287)&lt;&gt;"",COUNTA($G$66:G287)&amp;"","")</f>
        <v>134</v>
      </c>
      <c r="C287" s="252"/>
      <c r="D287" s="252"/>
      <c r="E287" s="252"/>
      <c r="F287" s="44" t="s">
        <v>1054</v>
      </c>
      <c r="G287" s="111">
        <v>1</v>
      </c>
      <c r="H287" s="111"/>
      <c r="I287" s="111" t="s">
        <v>34</v>
      </c>
      <c r="J287" s="104"/>
      <c r="K287" s="102">
        <v>65</v>
      </c>
      <c r="L287" s="102">
        <f t="shared" si="177"/>
        <v>0</v>
      </c>
      <c r="M287" s="103"/>
      <c r="N287" s="105"/>
      <c r="O287" s="102">
        <f t="shared" si="178"/>
        <v>0</v>
      </c>
      <c r="P287" s="47"/>
    </row>
    <row r="288" spans="2:16" s="38" customFormat="1" x14ac:dyDescent="0.3">
      <c r="B288" s="42" t="str">
        <f>IF(TRIM(G288)&lt;&gt;"",COUNTA($G$66:G288)&amp;"","")</f>
        <v>135</v>
      </c>
      <c r="C288" s="252"/>
      <c r="D288" s="252"/>
      <c r="E288" s="252"/>
      <c r="F288" s="44" t="s">
        <v>1055</v>
      </c>
      <c r="G288" s="111">
        <v>2</v>
      </c>
      <c r="H288" s="111"/>
      <c r="I288" s="111" t="s">
        <v>34</v>
      </c>
      <c r="J288" s="104"/>
      <c r="K288" s="102">
        <v>65</v>
      </c>
      <c r="L288" s="102">
        <f t="shared" si="177"/>
        <v>0</v>
      </c>
      <c r="M288" s="103"/>
      <c r="N288" s="105"/>
      <c r="O288" s="102">
        <f t="shared" si="178"/>
        <v>0</v>
      </c>
      <c r="P288" s="47"/>
    </row>
    <row r="289" spans="2:16" s="38" customFormat="1" x14ac:dyDescent="0.3">
      <c r="B289" s="42" t="str">
        <f>IF(TRIM(G289)&lt;&gt;"",COUNTA($G$66:G289)&amp;"","")</f>
        <v>136</v>
      </c>
      <c r="C289" s="252"/>
      <c r="D289" s="252"/>
      <c r="E289" s="252"/>
      <c r="F289" s="44" t="s">
        <v>1056</v>
      </c>
      <c r="G289" s="111">
        <v>6</v>
      </c>
      <c r="H289" s="111"/>
      <c r="I289" s="111" t="s">
        <v>34</v>
      </c>
      <c r="J289" s="104"/>
      <c r="K289" s="102">
        <v>65</v>
      </c>
      <c r="L289" s="102">
        <f t="shared" si="177"/>
        <v>0</v>
      </c>
      <c r="M289" s="103"/>
      <c r="N289" s="105"/>
      <c r="O289" s="102">
        <f t="shared" si="178"/>
        <v>0</v>
      </c>
      <c r="P289" s="47"/>
    </row>
    <row r="290" spans="2:16" s="38" customFormat="1" ht="27.6" x14ac:dyDescent="0.3">
      <c r="B290" s="42" t="str">
        <f>IF(TRIM(G290)&lt;&gt;"",COUNTA($G$66:G290)&amp;"","")</f>
        <v>137</v>
      </c>
      <c r="C290" s="252"/>
      <c r="D290" s="252"/>
      <c r="E290" s="252"/>
      <c r="F290" s="44" t="s">
        <v>1057</v>
      </c>
      <c r="G290" s="111">
        <v>4</v>
      </c>
      <c r="H290" s="111"/>
      <c r="I290" s="111" t="s">
        <v>34</v>
      </c>
      <c r="J290" s="104"/>
      <c r="K290" s="102">
        <v>65</v>
      </c>
      <c r="L290" s="102">
        <f t="shared" si="177"/>
        <v>0</v>
      </c>
      <c r="M290" s="103"/>
      <c r="N290" s="105"/>
      <c r="O290" s="102">
        <f t="shared" si="178"/>
        <v>0</v>
      </c>
      <c r="P290" s="47"/>
    </row>
    <row r="291" spans="2:16" s="38" customFormat="1" x14ac:dyDescent="0.3">
      <c r="B291" s="42" t="str">
        <f>IF(TRIM(G291)&lt;&gt;"",COUNTA($G$66:G291)&amp;"","")</f>
        <v>138</v>
      </c>
      <c r="C291" s="252"/>
      <c r="D291" s="252"/>
      <c r="E291" s="252"/>
      <c r="F291" s="44" t="s">
        <v>435</v>
      </c>
      <c r="G291" s="111">
        <v>2</v>
      </c>
      <c r="H291" s="111"/>
      <c r="I291" s="111" t="s">
        <v>34</v>
      </c>
      <c r="J291" s="104"/>
      <c r="K291" s="102">
        <v>65</v>
      </c>
      <c r="L291" s="102">
        <f t="shared" si="177"/>
        <v>0</v>
      </c>
      <c r="M291" s="103"/>
      <c r="N291" s="105"/>
      <c r="O291" s="102">
        <f t="shared" si="178"/>
        <v>0</v>
      </c>
      <c r="P291" s="47"/>
    </row>
    <row r="292" spans="2:16" s="38" customFormat="1" ht="27.6" x14ac:dyDescent="0.3">
      <c r="B292" s="42" t="str">
        <f>IF(TRIM(G292)&lt;&gt;"",COUNTA($G$66:G292)&amp;"","")</f>
        <v>139</v>
      </c>
      <c r="C292" s="252"/>
      <c r="D292" s="252"/>
      <c r="E292" s="252"/>
      <c r="F292" s="44" t="s">
        <v>1058</v>
      </c>
      <c r="G292" s="111">
        <v>1</v>
      </c>
      <c r="H292" s="111"/>
      <c r="I292" s="111" t="s">
        <v>34</v>
      </c>
      <c r="J292" s="104"/>
      <c r="K292" s="102">
        <v>65</v>
      </c>
      <c r="L292" s="102">
        <f t="shared" si="177"/>
        <v>0</v>
      </c>
      <c r="M292" s="103"/>
      <c r="N292" s="105"/>
      <c r="O292" s="102">
        <f t="shared" si="178"/>
        <v>0</v>
      </c>
      <c r="P292" s="47"/>
    </row>
    <row r="293" spans="2:16" s="38" customFormat="1" ht="27.6" x14ac:dyDescent="0.3">
      <c r="B293" s="42" t="str">
        <f>IF(TRIM(G293)&lt;&gt;"",COUNTA($G$66:G293)&amp;"","")</f>
        <v>140</v>
      </c>
      <c r="C293" s="252"/>
      <c r="D293" s="252"/>
      <c r="E293" s="252"/>
      <c r="F293" s="44" t="s">
        <v>1059</v>
      </c>
      <c r="G293" s="111">
        <v>1</v>
      </c>
      <c r="H293" s="111"/>
      <c r="I293" s="111" t="s">
        <v>34</v>
      </c>
      <c r="J293" s="104"/>
      <c r="K293" s="102">
        <v>65</v>
      </c>
      <c r="L293" s="102">
        <f t="shared" si="177"/>
        <v>0</v>
      </c>
      <c r="M293" s="103"/>
      <c r="N293" s="105"/>
      <c r="O293" s="102">
        <f t="shared" si="178"/>
        <v>0</v>
      </c>
      <c r="P293" s="47"/>
    </row>
    <row r="294" spans="2:16" s="38" customFormat="1" ht="27.6" x14ac:dyDescent="0.3">
      <c r="B294" s="42" t="str">
        <f>IF(TRIM(G294)&lt;&gt;"",COUNTA($G$66:G294)&amp;"","")</f>
        <v>141</v>
      </c>
      <c r="C294" s="252"/>
      <c r="D294" s="252"/>
      <c r="E294" s="252"/>
      <c r="F294" s="44" t="s">
        <v>1060</v>
      </c>
      <c r="G294" s="111">
        <v>1</v>
      </c>
      <c r="H294" s="111"/>
      <c r="I294" s="111" t="s">
        <v>34</v>
      </c>
      <c r="J294" s="104"/>
      <c r="K294" s="102">
        <v>65</v>
      </c>
      <c r="L294" s="102">
        <f t="shared" si="177"/>
        <v>0</v>
      </c>
      <c r="M294" s="103"/>
      <c r="N294" s="105"/>
      <c r="O294" s="102">
        <f t="shared" si="178"/>
        <v>0</v>
      </c>
      <c r="P294" s="47"/>
    </row>
    <row r="295" spans="2:16" s="38" customFormat="1" ht="27.6" x14ac:dyDescent="0.3">
      <c r="B295" s="42" t="str">
        <f>IF(TRIM(G295)&lt;&gt;"",COUNTA($G$66:G295)&amp;"","")</f>
        <v>142</v>
      </c>
      <c r="C295" s="252"/>
      <c r="D295" s="252"/>
      <c r="E295" s="252"/>
      <c r="F295" s="44" t="s">
        <v>1061</v>
      </c>
      <c r="G295" s="111">
        <v>1</v>
      </c>
      <c r="H295" s="111"/>
      <c r="I295" s="111" t="s">
        <v>34</v>
      </c>
      <c r="J295" s="104"/>
      <c r="K295" s="102">
        <v>65</v>
      </c>
      <c r="L295" s="102">
        <f t="shared" si="177"/>
        <v>0</v>
      </c>
      <c r="M295" s="103"/>
      <c r="N295" s="105"/>
      <c r="O295" s="102">
        <f t="shared" si="178"/>
        <v>0</v>
      </c>
      <c r="P295" s="47"/>
    </row>
    <row r="296" spans="2:16" s="38" customFormat="1" x14ac:dyDescent="0.3">
      <c r="B296" s="42" t="str">
        <f>IF(TRIM(G296)&lt;&gt;"",COUNTA($G$66:G296)&amp;"","")</f>
        <v>143</v>
      </c>
      <c r="C296" s="252"/>
      <c r="D296" s="252"/>
      <c r="E296" s="252"/>
      <c r="F296" s="44" t="s">
        <v>1062</v>
      </c>
      <c r="G296" s="111">
        <v>1</v>
      </c>
      <c r="H296" s="111"/>
      <c r="I296" s="111" t="s">
        <v>34</v>
      </c>
      <c r="J296" s="104"/>
      <c r="K296" s="102">
        <v>65</v>
      </c>
      <c r="L296" s="102">
        <f t="shared" si="177"/>
        <v>0</v>
      </c>
      <c r="M296" s="103"/>
      <c r="N296" s="105"/>
      <c r="O296" s="102">
        <f t="shared" si="178"/>
        <v>0</v>
      </c>
      <c r="P296" s="47"/>
    </row>
    <row r="297" spans="2:16" s="38" customFormat="1" x14ac:dyDescent="0.3">
      <c r="B297" s="42" t="str">
        <f>IF(TRIM(G297)&lt;&gt;"",COUNTA($G$66:G297)&amp;"","")</f>
        <v>144</v>
      </c>
      <c r="C297" s="252"/>
      <c r="D297" s="252"/>
      <c r="E297" s="252"/>
      <c r="F297" s="44" t="s">
        <v>1063</v>
      </c>
      <c r="G297" s="111">
        <v>1</v>
      </c>
      <c r="H297" s="111"/>
      <c r="I297" s="111" t="s">
        <v>34</v>
      </c>
      <c r="J297" s="104"/>
      <c r="K297" s="102">
        <v>65</v>
      </c>
      <c r="L297" s="102">
        <f t="shared" si="177"/>
        <v>0</v>
      </c>
      <c r="M297" s="103"/>
      <c r="N297" s="105"/>
      <c r="O297" s="102">
        <f t="shared" si="178"/>
        <v>0</v>
      </c>
      <c r="P297" s="47"/>
    </row>
    <row r="298" spans="2:16" s="38" customFormat="1" ht="27.6" x14ac:dyDescent="0.3">
      <c r="B298" s="42" t="str">
        <f>IF(TRIM(G298)&lt;&gt;"",COUNTA($G$66:G298)&amp;"","")</f>
        <v>145</v>
      </c>
      <c r="C298" s="252"/>
      <c r="D298" s="252"/>
      <c r="E298" s="252"/>
      <c r="F298" s="44" t="s">
        <v>1064</v>
      </c>
      <c r="G298" s="111">
        <v>1</v>
      </c>
      <c r="H298" s="111"/>
      <c r="I298" s="111" t="s">
        <v>34</v>
      </c>
      <c r="J298" s="104"/>
      <c r="K298" s="102">
        <v>65</v>
      </c>
      <c r="L298" s="102">
        <f t="shared" si="177"/>
        <v>0</v>
      </c>
      <c r="M298" s="103"/>
      <c r="N298" s="105"/>
      <c r="O298" s="102">
        <f t="shared" si="178"/>
        <v>0</v>
      </c>
      <c r="P298" s="47"/>
    </row>
    <row r="299" spans="2:16" s="38" customFormat="1" x14ac:dyDescent="0.3">
      <c r="B299" s="42" t="str">
        <f>IF(TRIM(G299)&lt;&gt;"",COUNTA($G$66:G299)&amp;"","")</f>
        <v>146</v>
      </c>
      <c r="C299" s="252"/>
      <c r="D299" s="252"/>
      <c r="E299" s="252"/>
      <c r="F299" s="44" t="s">
        <v>1065</v>
      </c>
      <c r="G299" s="111">
        <v>1</v>
      </c>
      <c r="H299" s="111"/>
      <c r="I299" s="111" t="s">
        <v>34</v>
      </c>
      <c r="J299" s="104"/>
      <c r="K299" s="102">
        <v>65</v>
      </c>
      <c r="L299" s="102">
        <f t="shared" si="177"/>
        <v>0</v>
      </c>
      <c r="M299" s="103"/>
      <c r="N299" s="105"/>
      <c r="O299" s="102">
        <f t="shared" si="178"/>
        <v>0</v>
      </c>
      <c r="P299" s="47"/>
    </row>
    <row r="300" spans="2:16" s="38" customFormat="1" x14ac:dyDescent="0.3">
      <c r="B300" s="42" t="str">
        <f>IF(TRIM(G300)&lt;&gt;"",COUNTA($G$66:G300)&amp;"","")</f>
        <v>147</v>
      </c>
      <c r="C300" s="252"/>
      <c r="D300" s="252"/>
      <c r="E300" s="252"/>
      <c r="F300" s="44" t="s">
        <v>1066</v>
      </c>
      <c r="G300" s="111">
        <v>1</v>
      </c>
      <c r="H300" s="111"/>
      <c r="I300" s="111" t="s">
        <v>34</v>
      </c>
      <c r="J300" s="104"/>
      <c r="K300" s="102">
        <v>65</v>
      </c>
      <c r="L300" s="102">
        <f t="shared" si="177"/>
        <v>0</v>
      </c>
      <c r="M300" s="103"/>
      <c r="N300" s="105"/>
      <c r="O300" s="102">
        <f t="shared" si="178"/>
        <v>0</v>
      </c>
      <c r="P300" s="47"/>
    </row>
    <row r="301" spans="2:16" s="38" customFormat="1" x14ac:dyDescent="0.3">
      <c r="B301" s="42" t="str">
        <f>IF(TRIM(G301)&lt;&gt;"",COUNTA($G$66:G301)&amp;"","")</f>
        <v>148</v>
      </c>
      <c r="C301" s="253"/>
      <c r="D301" s="253"/>
      <c r="E301" s="253"/>
      <c r="F301" s="44" t="s">
        <v>414</v>
      </c>
      <c r="G301" s="111">
        <v>1</v>
      </c>
      <c r="H301" s="111"/>
      <c r="I301" s="111" t="s">
        <v>5</v>
      </c>
      <c r="J301" s="118"/>
      <c r="K301" s="101"/>
      <c r="L301" s="102"/>
      <c r="M301" s="125"/>
      <c r="N301" s="103"/>
      <c r="O301" s="102"/>
      <c r="P301" s="47"/>
    </row>
    <row r="302" spans="2:16" s="38" customFormat="1" ht="27.6" x14ac:dyDescent="0.3">
      <c r="B302" s="42" t="str">
        <f>IF(TRIM(G302)&lt;&gt;"",COUNTA($G$66:G302)&amp;"","")</f>
        <v/>
      </c>
      <c r="C302" s="251" t="s">
        <v>1041</v>
      </c>
      <c r="D302" s="251"/>
      <c r="E302" s="251"/>
      <c r="F302" s="123" t="s">
        <v>494</v>
      </c>
      <c r="G302" s="171"/>
      <c r="H302" s="5"/>
      <c r="I302" s="5"/>
      <c r="J302" s="168"/>
      <c r="K302" s="168"/>
      <c r="L302" s="169"/>
      <c r="M302" s="170"/>
      <c r="N302" s="168"/>
      <c r="O302" s="169"/>
      <c r="P302" s="154"/>
    </row>
    <row r="303" spans="2:16" s="38" customFormat="1" x14ac:dyDescent="0.3">
      <c r="B303" s="42" t="str">
        <f>IF(TRIM(G303)&lt;&gt;"",COUNTA($G$66:G303)&amp;"","")</f>
        <v>149</v>
      </c>
      <c r="C303" s="252"/>
      <c r="D303" s="252"/>
      <c r="E303" s="252"/>
      <c r="F303" s="44" t="s">
        <v>1067</v>
      </c>
      <c r="G303" s="111">
        <v>385</v>
      </c>
      <c r="H303" s="111"/>
      <c r="I303" s="111" t="s">
        <v>36</v>
      </c>
      <c r="J303" s="100"/>
      <c r="K303" s="102">
        <v>65</v>
      </c>
      <c r="L303" s="102">
        <f t="shared" ref="L303:L311" si="179">K303*J303</f>
        <v>0</v>
      </c>
      <c r="M303" s="103"/>
      <c r="N303" s="105"/>
      <c r="O303" s="102">
        <f t="shared" ref="O303:O311" si="180">L303+M303+N303</f>
        <v>0</v>
      </c>
      <c r="P303" s="47">
        <f t="shared" ref="P303:P311" si="181">G303*O303</f>
        <v>0</v>
      </c>
    </row>
    <row r="304" spans="2:16" s="38" customFormat="1" x14ac:dyDescent="0.3">
      <c r="B304" s="42" t="str">
        <f>IF(TRIM(G304)&lt;&gt;"",COUNTA($G$66:G304)&amp;"","")</f>
        <v>150</v>
      </c>
      <c r="C304" s="252"/>
      <c r="D304" s="252"/>
      <c r="E304" s="252"/>
      <c r="F304" s="44" t="s">
        <v>1068</v>
      </c>
      <c r="G304" s="111">
        <v>130</v>
      </c>
      <c r="H304" s="111"/>
      <c r="I304" s="111" t="s">
        <v>36</v>
      </c>
      <c r="J304" s="100"/>
      <c r="K304" s="102">
        <v>65</v>
      </c>
      <c r="L304" s="102">
        <f t="shared" si="179"/>
        <v>0</v>
      </c>
      <c r="M304" s="103"/>
      <c r="N304" s="105"/>
      <c r="O304" s="102">
        <f t="shared" si="180"/>
        <v>0</v>
      </c>
      <c r="P304" s="47">
        <f t="shared" si="181"/>
        <v>0</v>
      </c>
    </row>
    <row r="305" spans="2:16" s="38" customFormat="1" x14ac:dyDescent="0.3">
      <c r="B305" s="42" t="str">
        <f>IF(TRIM(G305)&lt;&gt;"",COUNTA($G$66:G305)&amp;"","")</f>
        <v>151</v>
      </c>
      <c r="C305" s="252"/>
      <c r="D305" s="252"/>
      <c r="E305" s="252"/>
      <c r="F305" s="44" t="s">
        <v>1069</v>
      </c>
      <c r="G305" s="111">
        <v>75</v>
      </c>
      <c r="H305" s="111"/>
      <c r="I305" s="111" t="s">
        <v>36</v>
      </c>
      <c r="J305" s="100"/>
      <c r="K305" s="102">
        <v>65</v>
      </c>
      <c r="L305" s="102">
        <f t="shared" si="179"/>
        <v>0</v>
      </c>
      <c r="M305" s="103"/>
      <c r="N305" s="105"/>
      <c r="O305" s="102">
        <f t="shared" si="180"/>
        <v>0</v>
      </c>
      <c r="P305" s="47">
        <f t="shared" si="181"/>
        <v>0</v>
      </c>
    </row>
    <row r="306" spans="2:16" s="38" customFormat="1" x14ac:dyDescent="0.3">
      <c r="B306" s="42" t="str">
        <f>IF(TRIM(G306)&lt;&gt;"",COUNTA($G$66:G306)&amp;"","")</f>
        <v>152</v>
      </c>
      <c r="C306" s="252"/>
      <c r="D306" s="252"/>
      <c r="E306" s="252"/>
      <c r="F306" s="44" t="s">
        <v>1070</v>
      </c>
      <c r="G306" s="111">
        <v>25</v>
      </c>
      <c r="H306" s="111"/>
      <c r="I306" s="111" t="s">
        <v>36</v>
      </c>
      <c r="J306" s="100"/>
      <c r="K306" s="102">
        <v>65</v>
      </c>
      <c r="L306" s="102">
        <f t="shared" si="179"/>
        <v>0</v>
      </c>
      <c r="M306" s="103"/>
      <c r="N306" s="105"/>
      <c r="O306" s="102">
        <f t="shared" si="180"/>
        <v>0</v>
      </c>
      <c r="P306" s="47">
        <f t="shared" si="181"/>
        <v>0</v>
      </c>
    </row>
    <row r="307" spans="2:16" s="38" customFormat="1" x14ac:dyDescent="0.3">
      <c r="B307" s="42" t="str">
        <f>IF(TRIM(G307)&lt;&gt;"",COUNTA($G$66:G307)&amp;"","")</f>
        <v>153</v>
      </c>
      <c r="C307" s="252"/>
      <c r="D307" s="252"/>
      <c r="E307" s="252"/>
      <c r="F307" s="44" t="s">
        <v>499</v>
      </c>
      <c r="G307" s="111">
        <v>25</v>
      </c>
      <c r="H307" s="111"/>
      <c r="I307" s="111" t="s">
        <v>36</v>
      </c>
      <c r="J307" s="100"/>
      <c r="K307" s="102">
        <v>65</v>
      </c>
      <c r="L307" s="102">
        <f t="shared" si="179"/>
        <v>0</v>
      </c>
      <c r="M307" s="103"/>
      <c r="N307" s="105"/>
      <c r="O307" s="102">
        <f t="shared" si="180"/>
        <v>0</v>
      </c>
      <c r="P307" s="47">
        <f t="shared" si="181"/>
        <v>0</v>
      </c>
    </row>
    <row r="308" spans="2:16" s="38" customFormat="1" x14ac:dyDescent="0.3">
      <c r="B308" s="42" t="str">
        <f>IF(TRIM(G308)&lt;&gt;"",COUNTA($G$66:G308)&amp;"","")</f>
        <v>154</v>
      </c>
      <c r="C308" s="252"/>
      <c r="D308" s="252"/>
      <c r="E308" s="252"/>
      <c r="F308" s="44" t="s">
        <v>1071</v>
      </c>
      <c r="G308" s="111">
        <v>20</v>
      </c>
      <c r="H308" s="111"/>
      <c r="I308" s="111" t="s">
        <v>36</v>
      </c>
      <c r="J308" s="100"/>
      <c r="K308" s="102">
        <v>65</v>
      </c>
      <c r="L308" s="102">
        <f t="shared" si="179"/>
        <v>0</v>
      </c>
      <c r="M308" s="103"/>
      <c r="N308" s="105"/>
      <c r="O308" s="102">
        <f t="shared" si="180"/>
        <v>0</v>
      </c>
      <c r="P308" s="47">
        <f t="shared" si="181"/>
        <v>0</v>
      </c>
    </row>
    <row r="309" spans="2:16" s="38" customFormat="1" x14ac:dyDescent="0.3">
      <c r="B309" s="42" t="str">
        <f>IF(TRIM(G309)&lt;&gt;"",COUNTA($G$66:G309)&amp;"","")</f>
        <v>155</v>
      </c>
      <c r="C309" s="252"/>
      <c r="D309" s="252"/>
      <c r="E309" s="252"/>
      <c r="F309" s="44" t="s">
        <v>1072</v>
      </c>
      <c r="G309" s="111">
        <v>185</v>
      </c>
      <c r="H309" s="111"/>
      <c r="I309" s="111" t="s">
        <v>36</v>
      </c>
      <c r="J309" s="100"/>
      <c r="K309" s="102">
        <v>65</v>
      </c>
      <c r="L309" s="102">
        <f t="shared" si="179"/>
        <v>0</v>
      </c>
      <c r="M309" s="103"/>
      <c r="N309" s="105"/>
      <c r="O309" s="102">
        <f t="shared" si="180"/>
        <v>0</v>
      </c>
      <c r="P309" s="47">
        <f t="shared" si="181"/>
        <v>0</v>
      </c>
    </row>
    <row r="310" spans="2:16" s="38" customFormat="1" x14ac:dyDescent="0.3">
      <c r="B310" s="42" t="str">
        <f>IF(TRIM(G310)&lt;&gt;"",COUNTA($G$66:G310)&amp;"","")</f>
        <v>156</v>
      </c>
      <c r="C310" s="252"/>
      <c r="D310" s="252"/>
      <c r="E310" s="252"/>
      <c r="F310" s="44" t="s">
        <v>1073</v>
      </c>
      <c r="G310" s="111">
        <v>15</v>
      </c>
      <c r="H310" s="111"/>
      <c r="I310" s="111" t="s">
        <v>36</v>
      </c>
      <c r="J310" s="100"/>
      <c r="K310" s="102">
        <v>65</v>
      </c>
      <c r="L310" s="102">
        <f t="shared" si="179"/>
        <v>0</v>
      </c>
      <c r="M310" s="103"/>
      <c r="N310" s="105"/>
      <c r="O310" s="102">
        <f t="shared" si="180"/>
        <v>0</v>
      </c>
      <c r="P310" s="47">
        <f t="shared" si="181"/>
        <v>0</v>
      </c>
    </row>
    <row r="311" spans="2:16" s="38" customFormat="1" x14ac:dyDescent="0.3">
      <c r="B311" s="42" t="str">
        <f>IF(TRIM(G311)&lt;&gt;"",COUNTA($G$66:G311)&amp;"","")</f>
        <v>157</v>
      </c>
      <c r="C311" s="252"/>
      <c r="D311" s="252"/>
      <c r="E311" s="252"/>
      <c r="F311" s="44" t="s">
        <v>506</v>
      </c>
      <c r="G311" s="111">
        <v>21</v>
      </c>
      <c r="H311" s="111"/>
      <c r="I311" s="111" t="s">
        <v>36</v>
      </c>
      <c r="J311" s="100"/>
      <c r="K311" s="102">
        <v>65</v>
      </c>
      <c r="L311" s="102">
        <f t="shared" si="179"/>
        <v>0</v>
      </c>
      <c r="M311" s="103"/>
      <c r="N311" s="105"/>
      <c r="O311" s="102">
        <f t="shared" si="180"/>
        <v>0</v>
      </c>
      <c r="P311" s="47">
        <f t="shared" si="181"/>
        <v>0</v>
      </c>
    </row>
    <row r="312" spans="2:16" s="38" customFormat="1" ht="27.6" x14ac:dyDescent="0.3">
      <c r="B312" s="42" t="str">
        <f>IF(TRIM(G312)&lt;&gt;"",COUNTA($G$66:G312)&amp;"","")</f>
        <v/>
      </c>
      <c r="C312" s="252"/>
      <c r="D312" s="252"/>
      <c r="E312" s="252"/>
      <c r="F312" s="123" t="s">
        <v>509</v>
      </c>
      <c r="G312" s="171"/>
      <c r="H312" s="5"/>
      <c r="I312" s="5"/>
      <c r="J312" s="168"/>
      <c r="K312" s="168"/>
      <c r="L312" s="169"/>
      <c r="M312" s="170"/>
      <c r="N312" s="168"/>
      <c r="O312" s="169"/>
      <c r="P312" s="154"/>
    </row>
    <row r="313" spans="2:16" s="38" customFormat="1" x14ac:dyDescent="0.3">
      <c r="B313" s="42" t="str">
        <f>IF(TRIM(G313)&lt;&gt;"",COUNTA($G$66:G313)&amp;"","")</f>
        <v>158</v>
      </c>
      <c r="C313" s="252"/>
      <c r="D313" s="252"/>
      <c r="E313" s="252"/>
      <c r="F313" s="44" t="s">
        <v>1074</v>
      </c>
      <c r="G313" s="111">
        <v>60</v>
      </c>
      <c r="H313" s="111"/>
      <c r="I313" s="111" t="s">
        <v>36</v>
      </c>
      <c r="J313" s="100"/>
      <c r="K313" s="102">
        <v>65</v>
      </c>
      <c r="L313" s="102">
        <f t="shared" ref="L313:L324" si="182">K313*J313</f>
        <v>0</v>
      </c>
      <c r="M313" s="103"/>
      <c r="N313" s="105"/>
      <c r="O313" s="102">
        <f t="shared" ref="O313:O324" si="183">L313+M313+N313</f>
        <v>0</v>
      </c>
      <c r="P313" s="47">
        <f t="shared" ref="P313:P324" si="184">G313*O313</f>
        <v>0</v>
      </c>
    </row>
    <row r="314" spans="2:16" s="38" customFormat="1" x14ac:dyDescent="0.3">
      <c r="B314" s="42" t="str">
        <f>IF(TRIM(G314)&lt;&gt;"",COUNTA($G$66:G314)&amp;"","")</f>
        <v>159</v>
      </c>
      <c r="C314" s="252"/>
      <c r="D314" s="252"/>
      <c r="E314" s="252"/>
      <c r="F314" s="44" t="s">
        <v>1075</v>
      </c>
      <c r="G314" s="111">
        <v>135</v>
      </c>
      <c r="H314" s="111"/>
      <c r="I314" s="111" t="s">
        <v>36</v>
      </c>
      <c r="J314" s="100"/>
      <c r="K314" s="102">
        <v>65</v>
      </c>
      <c r="L314" s="102">
        <f t="shared" si="182"/>
        <v>0</v>
      </c>
      <c r="M314" s="103"/>
      <c r="N314" s="105"/>
      <c r="O314" s="102">
        <f t="shared" si="183"/>
        <v>0</v>
      </c>
      <c r="P314" s="47">
        <f t="shared" si="184"/>
        <v>0</v>
      </c>
    </row>
    <row r="315" spans="2:16" s="38" customFormat="1" x14ac:dyDescent="0.3">
      <c r="B315" s="42" t="str">
        <f>IF(TRIM(G315)&lt;&gt;"",COUNTA($G$66:G315)&amp;"","")</f>
        <v>160</v>
      </c>
      <c r="C315" s="252"/>
      <c r="D315" s="252"/>
      <c r="E315" s="252"/>
      <c r="F315" s="44" t="s">
        <v>1076</v>
      </c>
      <c r="G315" s="111">
        <v>230</v>
      </c>
      <c r="H315" s="111"/>
      <c r="I315" s="111" t="s">
        <v>36</v>
      </c>
      <c r="J315" s="100"/>
      <c r="K315" s="102">
        <v>65</v>
      </c>
      <c r="L315" s="102">
        <f t="shared" si="182"/>
        <v>0</v>
      </c>
      <c r="M315" s="103"/>
      <c r="N315" s="105"/>
      <c r="O315" s="102">
        <f t="shared" si="183"/>
        <v>0</v>
      </c>
      <c r="P315" s="47">
        <f t="shared" si="184"/>
        <v>0</v>
      </c>
    </row>
    <row r="316" spans="2:16" s="38" customFormat="1" x14ac:dyDescent="0.3">
      <c r="B316" s="42" t="str">
        <f>IF(TRIM(G316)&lt;&gt;"",COUNTA($G$66:G316)&amp;"","")</f>
        <v>161</v>
      </c>
      <c r="C316" s="252"/>
      <c r="D316" s="252"/>
      <c r="E316" s="252"/>
      <c r="F316" s="44" t="s">
        <v>1077</v>
      </c>
      <c r="G316" s="111">
        <v>365</v>
      </c>
      <c r="H316" s="111"/>
      <c r="I316" s="111" t="s">
        <v>36</v>
      </c>
      <c r="J316" s="100"/>
      <c r="K316" s="102">
        <v>65</v>
      </c>
      <c r="L316" s="102">
        <f t="shared" si="182"/>
        <v>0</v>
      </c>
      <c r="M316" s="103"/>
      <c r="N316" s="105"/>
      <c r="O316" s="102">
        <f t="shared" si="183"/>
        <v>0</v>
      </c>
      <c r="P316" s="47">
        <f t="shared" si="184"/>
        <v>0</v>
      </c>
    </row>
    <row r="317" spans="2:16" s="38" customFormat="1" x14ac:dyDescent="0.3">
      <c r="B317" s="42" t="str">
        <f>IF(TRIM(G317)&lt;&gt;"",COUNTA($G$66:G317)&amp;"","")</f>
        <v>162</v>
      </c>
      <c r="C317" s="252"/>
      <c r="D317" s="252"/>
      <c r="E317" s="252"/>
      <c r="F317" s="44" t="s">
        <v>1078</v>
      </c>
      <c r="G317" s="111">
        <v>15</v>
      </c>
      <c r="H317" s="111"/>
      <c r="I317" s="111" t="s">
        <v>36</v>
      </c>
      <c r="J317" s="100"/>
      <c r="K317" s="102">
        <v>65</v>
      </c>
      <c r="L317" s="102">
        <f t="shared" si="182"/>
        <v>0</v>
      </c>
      <c r="M317" s="103"/>
      <c r="N317" s="105"/>
      <c r="O317" s="102">
        <f t="shared" si="183"/>
        <v>0</v>
      </c>
      <c r="P317" s="47">
        <f t="shared" si="184"/>
        <v>0</v>
      </c>
    </row>
    <row r="318" spans="2:16" s="38" customFormat="1" x14ac:dyDescent="0.3">
      <c r="B318" s="42" t="str">
        <f>IF(TRIM(G318)&lt;&gt;"",COUNTA($G$66:G318)&amp;"","")</f>
        <v>163</v>
      </c>
      <c r="C318" s="252"/>
      <c r="D318" s="252"/>
      <c r="E318" s="252"/>
      <c r="F318" s="44" t="s">
        <v>1079</v>
      </c>
      <c r="G318" s="111">
        <v>165</v>
      </c>
      <c r="H318" s="111"/>
      <c r="I318" s="111" t="s">
        <v>36</v>
      </c>
      <c r="J318" s="100"/>
      <c r="K318" s="102">
        <v>65</v>
      </c>
      <c r="L318" s="102">
        <f t="shared" si="182"/>
        <v>0</v>
      </c>
      <c r="M318" s="103"/>
      <c r="N318" s="105"/>
      <c r="O318" s="102">
        <f t="shared" si="183"/>
        <v>0</v>
      </c>
      <c r="P318" s="47">
        <f t="shared" si="184"/>
        <v>0</v>
      </c>
    </row>
    <row r="319" spans="2:16" s="38" customFormat="1" x14ac:dyDescent="0.3">
      <c r="B319" s="42" t="str">
        <f>IF(TRIM(G319)&lt;&gt;"",COUNTA($G$66:G319)&amp;"","")</f>
        <v>164</v>
      </c>
      <c r="C319" s="252"/>
      <c r="D319" s="252"/>
      <c r="E319" s="252"/>
      <c r="F319" s="44" t="s">
        <v>1080</v>
      </c>
      <c r="G319" s="111">
        <v>545</v>
      </c>
      <c r="H319" s="111"/>
      <c r="I319" s="111" t="s">
        <v>36</v>
      </c>
      <c r="J319" s="100"/>
      <c r="K319" s="102">
        <v>65</v>
      </c>
      <c r="L319" s="102">
        <f t="shared" si="182"/>
        <v>0</v>
      </c>
      <c r="M319" s="103"/>
      <c r="N319" s="105"/>
      <c r="O319" s="102">
        <f t="shared" si="183"/>
        <v>0</v>
      </c>
      <c r="P319" s="47">
        <f t="shared" si="184"/>
        <v>0</v>
      </c>
    </row>
    <row r="320" spans="2:16" s="38" customFormat="1" x14ac:dyDescent="0.3">
      <c r="B320" s="42" t="str">
        <f>IF(TRIM(G320)&lt;&gt;"",COUNTA($G$66:G320)&amp;"","")</f>
        <v>165</v>
      </c>
      <c r="C320" s="252"/>
      <c r="D320" s="252"/>
      <c r="E320" s="252"/>
      <c r="F320" s="44" t="s">
        <v>1081</v>
      </c>
      <c r="G320" s="111">
        <v>870</v>
      </c>
      <c r="H320" s="111"/>
      <c r="I320" s="111" t="s">
        <v>36</v>
      </c>
      <c r="J320" s="100"/>
      <c r="K320" s="102">
        <v>65</v>
      </c>
      <c r="L320" s="102">
        <f t="shared" si="182"/>
        <v>0</v>
      </c>
      <c r="M320" s="103"/>
      <c r="N320" s="105"/>
      <c r="O320" s="102">
        <f t="shared" si="183"/>
        <v>0</v>
      </c>
      <c r="P320" s="47">
        <f t="shared" si="184"/>
        <v>0</v>
      </c>
    </row>
    <row r="321" spans="2:16" s="38" customFormat="1" x14ac:dyDescent="0.3">
      <c r="B321" s="42" t="str">
        <f>IF(TRIM(G321)&lt;&gt;"",COUNTA($G$66:G321)&amp;"","")</f>
        <v>166</v>
      </c>
      <c r="C321" s="252"/>
      <c r="D321" s="252"/>
      <c r="E321" s="252"/>
      <c r="F321" s="44" t="s">
        <v>521</v>
      </c>
      <c r="G321" s="111">
        <v>70</v>
      </c>
      <c r="H321" s="111"/>
      <c r="I321" s="111" t="s">
        <v>36</v>
      </c>
      <c r="J321" s="100"/>
      <c r="K321" s="102">
        <v>65</v>
      </c>
      <c r="L321" s="102">
        <f t="shared" si="182"/>
        <v>0</v>
      </c>
      <c r="M321" s="103"/>
      <c r="N321" s="105"/>
      <c r="O321" s="102">
        <f t="shared" si="183"/>
        <v>0</v>
      </c>
      <c r="P321" s="47">
        <f t="shared" si="184"/>
        <v>0</v>
      </c>
    </row>
    <row r="322" spans="2:16" s="38" customFormat="1" x14ac:dyDescent="0.3">
      <c r="B322" s="42" t="str">
        <f>IF(TRIM(G322)&lt;&gt;"",COUNTA($G$66:G322)&amp;"","")</f>
        <v>167</v>
      </c>
      <c r="C322" s="252"/>
      <c r="D322" s="252"/>
      <c r="E322" s="252"/>
      <c r="F322" s="44" t="s">
        <v>523</v>
      </c>
      <c r="G322" s="111">
        <v>345</v>
      </c>
      <c r="H322" s="111"/>
      <c r="I322" s="111" t="s">
        <v>36</v>
      </c>
      <c r="J322" s="100"/>
      <c r="K322" s="102">
        <v>65</v>
      </c>
      <c r="L322" s="102">
        <f t="shared" si="182"/>
        <v>0</v>
      </c>
      <c r="M322" s="103"/>
      <c r="N322" s="105"/>
      <c r="O322" s="102">
        <f t="shared" si="183"/>
        <v>0</v>
      </c>
      <c r="P322" s="47">
        <f t="shared" si="184"/>
        <v>0</v>
      </c>
    </row>
    <row r="323" spans="2:16" s="38" customFormat="1" x14ac:dyDescent="0.3">
      <c r="B323" s="42" t="str">
        <f>IF(TRIM(G323)&lt;&gt;"",COUNTA($G$66:G323)&amp;"","")</f>
        <v>168</v>
      </c>
      <c r="C323" s="252"/>
      <c r="D323" s="252"/>
      <c r="E323" s="252"/>
      <c r="F323" s="44" t="s">
        <v>1082</v>
      </c>
      <c r="G323" s="111">
        <v>810</v>
      </c>
      <c r="H323" s="111"/>
      <c r="I323" s="111" t="s">
        <v>36</v>
      </c>
      <c r="J323" s="104"/>
      <c r="K323" s="101">
        <v>65</v>
      </c>
      <c r="L323" s="102">
        <f t="shared" si="182"/>
        <v>0</v>
      </c>
      <c r="M323" s="103"/>
      <c r="N323" s="105"/>
      <c r="O323" s="102">
        <f t="shared" si="183"/>
        <v>0</v>
      </c>
      <c r="P323" s="47">
        <f t="shared" si="184"/>
        <v>0</v>
      </c>
    </row>
    <row r="324" spans="2:16" s="38" customFormat="1" x14ac:dyDescent="0.3">
      <c r="B324" s="42" t="str">
        <f>IF(TRIM(G324)&lt;&gt;"",COUNTA($G$66:G324)&amp;"","")</f>
        <v>169</v>
      </c>
      <c r="C324" s="187"/>
      <c r="D324" s="187"/>
      <c r="E324" s="187"/>
      <c r="F324" s="44" t="s">
        <v>1083</v>
      </c>
      <c r="G324" s="111">
        <v>120</v>
      </c>
      <c r="H324" s="111"/>
      <c r="I324" s="111" t="s">
        <v>36</v>
      </c>
      <c r="J324" s="104"/>
      <c r="K324" s="101">
        <v>65</v>
      </c>
      <c r="L324" s="102">
        <f t="shared" si="182"/>
        <v>0</v>
      </c>
      <c r="M324" s="103"/>
      <c r="N324" s="105"/>
      <c r="O324" s="102">
        <f t="shared" si="183"/>
        <v>0</v>
      </c>
      <c r="P324" s="47">
        <f t="shared" si="184"/>
        <v>0</v>
      </c>
    </row>
    <row r="325" spans="2:16" s="38" customFormat="1" x14ac:dyDescent="0.3">
      <c r="B325" s="42" t="str">
        <f>IF(TRIM(G325)&lt;&gt;"",COUNTA($G$66:G325)&amp;"","")</f>
        <v>170</v>
      </c>
      <c r="C325" s="187"/>
      <c r="D325" s="187"/>
      <c r="E325" s="187"/>
      <c r="F325" s="88" t="s">
        <v>1084</v>
      </c>
      <c r="G325" s="171">
        <v>1</v>
      </c>
      <c r="H325" s="5"/>
      <c r="I325" s="5" t="s">
        <v>5</v>
      </c>
      <c r="J325" s="104"/>
      <c r="K325" s="152"/>
      <c r="L325" s="152"/>
      <c r="M325" s="153"/>
      <c r="N325" s="105"/>
      <c r="O325" s="103">
        <v>30000</v>
      </c>
      <c r="P325" s="69"/>
    </row>
    <row r="326" spans="2:16" s="38" customFormat="1" ht="14.4" thickBot="1" x14ac:dyDescent="0.35">
      <c r="B326" s="42" t="str">
        <f>IF(TRIM(G326)&lt;&gt;"",COUNTA($G$66:G326)&amp;"","")</f>
        <v/>
      </c>
      <c r="C326" s="111"/>
      <c r="D326" s="111"/>
      <c r="E326" s="111"/>
      <c r="F326" s="17" t="s">
        <v>8</v>
      </c>
      <c r="G326" s="35"/>
      <c r="H326" s="26"/>
      <c r="I326" s="26"/>
      <c r="J326" s="37"/>
      <c r="K326" s="37"/>
      <c r="L326" s="19"/>
      <c r="M326" s="70"/>
      <c r="N326" s="37"/>
      <c r="O326" s="19"/>
      <c r="P326" s="48">
        <f>SUM(P275:P325)</f>
        <v>0</v>
      </c>
    </row>
    <row r="327" spans="2:16" s="38" customFormat="1" x14ac:dyDescent="0.3">
      <c r="B327" s="42" t="str">
        <f>IF(TRIM(G327)&lt;&gt;"",COUNTA($G$66:G327)&amp;"","")</f>
        <v/>
      </c>
      <c r="C327" s="111"/>
      <c r="D327" s="111"/>
      <c r="E327" s="111"/>
      <c r="F327" s="17"/>
      <c r="G327" s="126"/>
      <c r="H327" s="127"/>
      <c r="I327" s="127"/>
      <c r="J327" s="128"/>
      <c r="K327" s="128"/>
      <c r="L327" s="129"/>
      <c r="M327" s="130"/>
      <c r="N327" s="128"/>
      <c r="O327" s="129"/>
      <c r="P327" s="131"/>
    </row>
    <row r="328" spans="2:16" s="38" customFormat="1" x14ac:dyDescent="0.3">
      <c r="B328" s="42" t="str">
        <f>IF(TRIM(G328)&lt;&gt;"",COUNTA($G$66:G328)&amp;"","")</f>
        <v/>
      </c>
      <c r="C328" s="111"/>
      <c r="D328" s="111"/>
      <c r="E328" s="111"/>
      <c r="F328" s="88"/>
      <c r="G328" s="30"/>
      <c r="H328" s="4"/>
      <c r="I328" s="4"/>
      <c r="J328" s="6"/>
      <c r="K328" s="6"/>
      <c r="L328" s="119"/>
      <c r="M328" s="121"/>
      <c r="N328" s="6"/>
      <c r="O328" s="119"/>
      <c r="P328" s="122"/>
    </row>
    <row r="329" spans="2:16" s="38" customFormat="1" ht="27.6" x14ac:dyDescent="0.3">
      <c r="B329" s="92" t="str">
        <f>IF(TRIM(G329)&lt;&gt;"",COUNTA($G$66:G329)&amp;"","")</f>
        <v/>
      </c>
      <c r="C329" s="91"/>
      <c r="D329" s="93"/>
      <c r="E329" s="98">
        <v>230000</v>
      </c>
      <c r="F329" s="3" t="s">
        <v>531</v>
      </c>
      <c r="G329" s="90"/>
      <c r="H329" s="91"/>
      <c r="I329" s="91"/>
      <c r="J329" s="91"/>
      <c r="K329" s="91"/>
      <c r="L329" s="91"/>
      <c r="M329" s="91"/>
      <c r="N329" s="91"/>
      <c r="O329" s="91"/>
      <c r="P329" s="232"/>
    </row>
    <row r="330" spans="2:16" s="38" customFormat="1" ht="27.6" x14ac:dyDescent="0.3">
      <c r="B330" s="42" t="str">
        <f>IF(TRIM(G330)&lt;&gt;"",COUNTA($G$66:G330)&amp;"","")</f>
        <v>171</v>
      </c>
      <c r="C330" s="251" t="s">
        <v>1085</v>
      </c>
      <c r="D330" s="220"/>
      <c r="E330" s="220"/>
      <c r="F330" s="44" t="s">
        <v>1086</v>
      </c>
      <c r="G330" s="111">
        <v>10</v>
      </c>
      <c r="H330" s="111"/>
      <c r="I330" s="111" t="s">
        <v>34</v>
      </c>
      <c r="J330" s="104"/>
      <c r="K330" s="102">
        <v>65</v>
      </c>
      <c r="L330" s="102">
        <f t="shared" ref="L330:L336" si="185">J330*K330</f>
        <v>0</v>
      </c>
      <c r="M330" s="103"/>
      <c r="N330" s="105"/>
      <c r="O330" s="102">
        <f t="shared" ref="O330:O336" si="186">L330+M330+N330</f>
        <v>0</v>
      </c>
      <c r="P330" s="47">
        <f t="shared" ref="P330:P336" si="187">G330*O330</f>
        <v>0</v>
      </c>
    </row>
    <row r="331" spans="2:16" s="38" customFormat="1" x14ac:dyDescent="0.3">
      <c r="B331" s="42" t="str">
        <f>IF(TRIM(G331)&lt;&gt;"",COUNTA($G$66:G331)&amp;"","")</f>
        <v>172</v>
      </c>
      <c r="C331" s="252"/>
      <c r="D331" s="176"/>
      <c r="E331" s="176"/>
      <c r="F331" s="44" t="s">
        <v>1087</v>
      </c>
      <c r="G331" s="111">
        <v>40</v>
      </c>
      <c r="H331" s="111"/>
      <c r="I331" s="111" t="s">
        <v>34</v>
      </c>
      <c r="J331" s="104"/>
      <c r="K331" s="102">
        <v>66</v>
      </c>
      <c r="L331" s="102">
        <f t="shared" si="185"/>
        <v>0</v>
      </c>
      <c r="M331" s="103"/>
      <c r="N331" s="105"/>
      <c r="O331" s="102">
        <f t="shared" si="186"/>
        <v>0</v>
      </c>
      <c r="P331" s="47">
        <f t="shared" si="187"/>
        <v>0</v>
      </c>
    </row>
    <row r="332" spans="2:16" s="38" customFormat="1" ht="27.6" x14ac:dyDescent="0.3">
      <c r="B332" s="42" t="str">
        <f>IF(TRIM(G332)&lt;&gt;"",COUNTA($G$66:G332)&amp;"","")</f>
        <v>173</v>
      </c>
      <c r="C332" s="252"/>
      <c r="D332" s="176"/>
      <c r="E332" s="176"/>
      <c r="F332" s="44" t="s">
        <v>1088</v>
      </c>
      <c r="G332" s="111">
        <v>5</v>
      </c>
      <c r="H332" s="111"/>
      <c r="I332" s="111" t="s">
        <v>34</v>
      </c>
      <c r="J332" s="104"/>
      <c r="K332" s="102">
        <v>67</v>
      </c>
      <c r="L332" s="102">
        <f t="shared" si="185"/>
        <v>0</v>
      </c>
      <c r="M332" s="103"/>
      <c r="N332" s="105"/>
      <c r="O332" s="102">
        <f t="shared" si="186"/>
        <v>0</v>
      </c>
      <c r="P332" s="47">
        <f t="shared" si="187"/>
        <v>0</v>
      </c>
    </row>
    <row r="333" spans="2:16" s="38" customFormat="1" ht="27.6" x14ac:dyDescent="0.3">
      <c r="B333" s="42" t="str">
        <f>IF(TRIM(G333)&lt;&gt;"",COUNTA($G$66:G333)&amp;"","")</f>
        <v>174</v>
      </c>
      <c r="C333" s="252"/>
      <c r="D333" s="176"/>
      <c r="E333" s="176"/>
      <c r="F333" s="44" t="s">
        <v>1089</v>
      </c>
      <c r="G333" s="111">
        <v>5</v>
      </c>
      <c r="H333" s="111"/>
      <c r="I333" s="111" t="s">
        <v>34</v>
      </c>
      <c r="J333" s="104"/>
      <c r="K333" s="102">
        <v>67</v>
      </c>
      <c r="L333" s="102">
        <f t="shared" si="185"/>
        <v>0</v>
      </c>
      <c r="M333" s="103"/>
      <c r="N333" s="105"/>
      <c r="O333" s="102">
        <f t="shared" si="186"/>
        <v>0</v>
      </c>
      <c r="P333" s="47">
        <f t="shared" si="187"/>
        <v>0</v>
      </c>
    </row>
    <row r="334" spans="2:16" s="38" customFormat="1" x14ac:dyDescent="0.3">
      <c r="B334" s="42" t="str">
        <f>IF(TRIM(G334)&lt;&gt;"",COUNTA($G$66:G334)&amp;"","")</f>
        <v>175</v>
      </c>
      <c r="C334" s="252"/>
      <c r="D334" s="176"/>
      <c r="E334" s="176"/>
      <c r="F334" s="44" t="s">
        <v>1090</v>
      </c>
      <c r="G334" s="111">
        <v>14</v>
      </c>
      <c r="H334" s="111"/>
      <c r="I334" s="111" t="s">
        <v>34</v>
      </c>
      <c r="J334" s="104"/>
      <c r="K334" s="102">
        <v>66</v>
      </c>
      <c r="L334" s="102">
        <f t="shared" si="185"/>
        <v>0</v>
      </c>
      <c r="M334" s="103"/>
      <c r="N334" s="105"/>
      <c r="O334" s="102">
        <f t="shared" si="186"/>
        <v>0</v>
      </c>
      <c r="P334" s="47">
        <f t="shared" si="187"/>
        <v>0</v>
      </c>
    </row>
    <row r="335" spans="2:16" s="38" customFormat="1" x14ac:dyDescent="0.3">
      <c r="B335" s="42" t="str">
        <f>IF(TRIM(G335)&lt;&gt;"",COUNTA($G$66:G335)&amp;"","")</f>
        <v>176</v>
      </c>
      <c r="C335" s="252"/>
      <c r="D335" s="176"/>
      <c r="E335" s="176"/>
      <c r="F335" s="44" t="s">
        <v>1091</v>
      </c>
      <c r="G335" s="111">
        <v>14</v>
      </c>
      <c r="H335" s="111"/>
      <c r="I335" s="111" t="s">
        <v>34</v>
      </c>
      <c r="J335" s="104"/>
      <c r="K335" s="102">
        <v>66</v>
      </c>
      <c r="L335" s="102">
        <f t="shared" si="185"/>
        <v>0</v>
      </c>
      <c r="M335" s="103"/>
      <c r="N335" s="105"/>
      <c r="O335" s="102">
        <f t="shared" si="186"/>
        <v>0</v>
      </c>
      <c r="P335" s="47">
        <f t="shared" si="187"/>
        <v>0</v>
      </c>
    </row>
    <row r="336" spans="2:16" s="38" customFormat="1" ht="27.6" x14ac:dyDescent="0.3">
      <c r="B336" s="42" t="str">
        <f>IF(TRIM(G336)&lt;&gt;"",COUNTA($G$66:G336)&amp;"","")</f>
        <v>177</v>
      </c>
      <c r="C336" s="252"/>
      <c r="D336" s="176"/>
      <c r="E336" s="176"/>
      <c r="F336" s="44" t="s">
        <v>1092</v>
      </c>
      <c r="G336" s="111">
        <v>4</v>
      </c>
      <c r="H336" s="111"/>
      <c r="I336" s="111" t="s">
        <v>34</v>
      </c>
      <c r="J336" s="104"/>
      <c r="K336" s="102">
        <v>65</v>
      </c>
      <c r="L336" s="102">
        <f t="shared" si="185"/>
        <v>0</v>
      </c>
      <c r="M336" s="103"/>
      <c r="N336" s="105"/>
      <c r="O336" s="102">
        <f t="shared" si="186"/>
        <v>0</v>
      </c>
      <c r="P336" s="47">
        <f t="shared" si="187"/>
        <v>0</v>
      </c>
    </row>
    <row r="337" spans="2:16" s="38" customFormat="1" x14ac:dyDescent="0.3">
      <c r="B337" s="42" t="str">
        <f>IF(TRIM(G337)&lt;&gt;"",COUNTA($G$66:G337)&amp;"","")</f>
        <v>178</v>
      </c>
      <c r="C337" s="252"/>
      <c r="D337" s="176"/>
      <c r="E337" s="176"/>
      <c r="F337" s="44" t="s">
        <v>414</v>
      </c>
      <c r="G337" s="111">
        <v>1</v>
      </c>
      <c r="H337" s="111"/>
      <c r="I337" s="111" t="s">
        <v>5</v>
      </c>
      <c r="J337" s="118"/>
      <c r="K337" s="101"/>
      <c r="L337" s="102"/>
      <c r="M337" s="125"/>
      <c r="N337" s="103"/>
      <c r="O337" s="102"/>
      <c r="P337" s="47"/>
    </row>
    <row r="338" spans="2:16" s="38" customFormat="1" x14ac:dyDescent="0.3">
      <c r="B338" s="42" t="str">
        <f>IF(TRIM(G338)&lt;&gt;"",COUNTA($G$66:G338)&amp;"","")</f>
        <v/>
      </c>
      <c r="C338" s="252"/>
      <c r="D338" s="176"/>
      <c r="E338" s="176"/>
      <c r="F338" s="99" t="s">
        <v>660</v>
      </c>
      <c r="G338" s="111"/>
      <c r="H338" s="111"/>
      <c r="I338" s="111"/>
      <c r="J338" s="118"/>
      <c r="K338" s="101"/>
      <c r="L338" s="102"/>
      <c r="M338" s="125"/>
      <c r="N338" s="103"/>
      <c r="O338" s="102"/>
      <c r="P338" s="47"/>
    </row>
    <row r="339" spans="2:16" s="38" customFormat="1" x14ac:dyDescent="0.3">
      <c r="B339" s="42" t="str">
        <f>IF(TRIM(G339)&lt;&gt;"",COUNTA($G$66:G339)&amp;"","")</f>
        <v>179</v>
      </c>
      <c r="C339" s="253"/>
      <c r="D339" s="176"/>
      <c r="E339" s="176"/>
      <c r="F339" s="44" t="s">
        <v>669</v>
      </c>
      <c r="G339" s="111">
        <v>165</v>
      </c>
      <c r="H339" s="111"/>
      <c r="I339" s="111" t="s">
        <v>35</v>
      </c>
      <c r="J339" s="104"/>
      <c r="K339" s="102">
        <v>65</v>
      </c>
      <c r="L339" s="102">
        <f>J339*K339</f>
        <v>0</v>
      </c>
      <c r="M339" s="103"/>
      <c r="N339" s="105"/>
      <c r="O339" s="102">
        <f>L339+M339+N339</f>
        <v>0</v>
      </c>
      <c r="P339" s="47">
        <f>G339*O339</f>
        <v>0</v>
      </c>
    </row>
    <row r="340" spans="2:16" s="38" customFormat="1" ht="14.4" thickBot="1" x14ac:dyDescent="0.35">
      <c r="B340" s="42" t="str">
        <f>IF(TRIM(G340)&lt;&gt;"",COUNTA($G$66:G340)&amp;"","")</f>
        <v/>
      </c>
      <c r="C340" s="44"/>
      <c r="D340" s="44"/>
      <c r="E340" s="44"/>
      <c r="F340" s="17" t="s">
        <v>8</v>
      </c>
      <c r="G340" s="35"/>
      <c r="H340" s="26"/>
      <c r="I340" s="26"/>
      <c r="J340" s="37"/>
      <c r="K340" s="37"/>
      <c r="L340" s="19"/>
      <c r="M340" s="70"/>
      <c r="N340" s="37"/>
      <c r="O340" s="19"/>
      <c r="P340" s="48">
        <f>SUM(P330:P339)</f>
        <v>0</v>
      </c>
    </row>
    <row r="341" spans="2:16" s="38" customFormat="1" x14ac:dyDescent="0.3">
      <c r="B341" s="42" t="str">
        <f>IF(TRIM(G341)&lt;&gt;"",COUNTA($G$66:G341)&amp;"","")</f>
        <v/>
      </c>
      <c r="C341" s="44"/>
      <c r="D341" s="44"/>
      <c r="E341" s="44"/>
      <c r="F341" s="88"/>
      <c r="G341" s="126"/>
      <c r="H341" s="127"/>
      <c r="I341" s="127"/>
      <c r="J341" s="128"/>
      <c r="K341" s="128"/>
      <c r="L341" s="129"/>
      <c r="M341" s="130"/>
      <c r="N341" s="128"/>
      <c r="O341" s="129"/>
      <c r="P341" s="131"/>
    </row>
    <row r="342" spans="2:16" s="38" customFormat="1" x14ac:dyDescent="0.3">
      <c r="B342" s="42" t="str">
        <f>IF(TRIM(G342)&lt;&gt;"",COUNTA($G$66:G342)&amp;"","")</f>
        <v/>
      </c>
      <c r="C342" s="44"/>
      <c r="D342" s="44"/>
      <c r="E342" s="44"/>
      <c r="F342" s="88"/>
      <c r="G342" s="30"/>
      <c r="H342" s="4"/>
      <c r="I342" s="4"/>
      <c r="J342" s="6"/>
      <c r="K342" s="6"/>
      <c r="L342" s="132"/>
      <c r="M342" s="133"/>
      <c r="N342" s="6"/>
      <c r="O342" s="132"/>
      <c r="P342" s="134"/>
    </row>
    <row r="343" spans="2:16" s="38" customFormat="1" x14ac:dyDescent="0.3">
      <c r="B343" s="92" t="str">
        <f>IF(TRIM(G343)&lt;&gt;"",COUNTA($G$66:G343)&amp;"","")</f>
        <v/>
      </c>
      <c r="C343" s="236"/>
      <c r="D343" s="237"/>
      <c r="E343" s="221">
        <v>2600000</v>
      </c>
      <c r="F343" s="3" t="s">
        <v>672</v>
      </c>
      <c r="G343" s="90"/>
      <c r="H343" s="91"/>
      <c r="I343" s="91"/>
      <c r="J343" s="91"/>
      <c r="K343" s="91"/>
      <c r="L343" s="91"/>
      <c r="M343" s="231"/>
      <c r="N343" s="91"/>
      <c r="O343" s="91"/>
      <c r="P343" s="232"/>
    </row>
    <row r="344" spans="2:16" s="38" customFormat="1" x14ac:dyDescent="0.3">
      <c r="B344" s="42" t="str">
        <f>IF(TRIM(G344)&lt;&gt;"",COUNTA($G$66:G344)&amp;"","")</f>
        <v>180</v>
      </c>
      <c r="C344" s="251" t="s">
        <v>1093</v>
      </c>
      <c r="D344" s="251"/>
      <c r="E344" s="176"/>
      <c r="F344" s="44" t="s">
        <v>678</v>
      </c>
      <c r="G344" s="111">
        <v>19</v>
      </c>
      <c r="H344" s="111"/>
      <c r="I344" s="111" t="s">
        <v>34</v>
      </c>
      <c r="J344" s="104"/>
      <c r="K344" s="102">
        <v>65</v>
      </c>
      <c r="L344" s="102">
        <f t="shared" ref="L344:L355" si="188">J344*K344</f>
        <v>0</v>
      </c>
      <c r="M344" s="103"/>
      <c r="N344" s="105"/>
      <c r="O344" s="102">
        <f t="shared" ref="O344:O355" si="189">L344+M344+N344</f>
        <v>0</v>
      </c>
      <c r="P344" s="47">
        <f>'[1]MAIN BUILDING'!G1131*O344</f>
        <v>0</v>
      </c>
    </row>
    <row r="345" spans="2:16" s="38" customFormat="1" x14ac:dyDescent="0.3">
      <c r="B345" s="42" t="str">
        <f>IF(TRIM(G345)&lt;&gt;"",COUNTA($G$66:G345)&amp;"","")</f>
        <v>181</v>
      </c>
      <c r="C345" s="252"/>
      <c r="D345" s="252"/>
      <c r="E345" s="176"/>
      <c r="F345" s="44" t="s">
        <v>691</v>
      </c>
      <c r="G345" s="111">
        <v>24</v>
      </c>
      <c r="H345" s="111"/>
      <c r="I345" s="111" t="s">
        <v>34</v>
      </c>
      <c r="J345" s="104"/>
      <c r="K345" s="102">
        <v>65</v>
      </c>
      <c r="L345" s="102">
        <f t="shared" si="188"/>
        <v>0</v>
      </c>
      <c r="M345" s="103"/>
      <c r="N345" s="105"/>
      <c r="O345" s="102">
        <f t="shared" si="189"/>
        <v>0</v>
      </c>
      <c r="P345" s="47">
        <f t="shared" ref="P345:P355" si="190">G345*O345</f>
        <v>0</v>
      </c>
    </row>
    <row r="346" spans="2:16" s="38" customFormat="1" x14ac:dyDescent="0.3">
      <c r="B346" s="42" t="str">
        <f>IF(TRIM(G346)&lt;&gt;"",COUNTA($G$66:G346)&amp;"","")</f>
        <v>182</v>
      </c>
      <c r="C346" s="252"/>
      <c r="D346" s="252"/>
      <c r="E346" s="176"/>
      <c r="F346" s="44" t="s">
        <v>687</v>
      </c>
      <c r="G346" s="111">
        <v>7</v>
      </c>
      <c r="H346" s="111"/>
      <c r="I346" s="111" t="s">
        <v>34</v>
      </c>
      <c r="J346" s="104"/>
      <c r="K346" s="102">
        <v>65</v>
      </c>
      <c r="L346" s="102">
        <f t="shared" si="188"/>
        <v>0</v>
      </c>
      <c r="M346" s="103"/>
      <c r="N346" s="105"/>
      <c r="O346" s="102">
        <f t="shared" si="189"/>
        <v>0</v>
      </c>
      <c r="P346" s="47">
        <f t="shared" si="190"/>
        <v>0</v>
      </c>
    </row>
    <row r="347" spans="2:16" s="38" customFormat="1" x14ac:dyDescent="0.3">
      <c r="B347" s="42" t="str">
        <f>IF(TRIM(G347)&lt;&gt;"",COUNTA($G$66:G347)&amp;"","")</f>
        <v>183</v>
      </c>
      <c r="C347" s="252"/>
      <c r="D347" s="252"/>
      <c r="E347" s="176"/>
      <c r="F347" s="44" t="s">
        <v>692</v>
      </c>
      <c r="G347" s="111">
        <v>4</v>
      </c>
      <c r="H347" s="111"/>
      <c r="I347" s="111" t="s">
        <v>34</v>
      </c>
      <c r="J347" s="104"/>
      <c r="K347" s="102">
        <v>65</v>
      </c>
      <c r="L347" s="102">
        <f t="shared" si="188"/>
        <v>0</v>
      </c>
      <c r="M347" s="103"/>
      <c r="N347" s="105"/>
      <c r="O347" s="102">
        <f t="shared" si="189"/>
        <v>0</v>
      </c>
      <c r="P347" s="47">
        <f t="shared" si="190"/>
        <v>0</v>
      </c>
    </row>
    <row r="348" spans="2:16" s="38" customFormat="1" x14ac:dyDescent="0.3">
      <c r="B348" s="42" t="str">
        <f>IF(TRIM(G348)&lt;&gt;"",COUNTA($G$66:G348)&amp;"","")</f>
        <v>184</v>
      </c>
      <c r="C348" s="252"/>
      <c r="D348" s="252"/>
      <c r="E348" s="176"/>
      <c r="F348" s="44" t="s">
        <v>1094</v>
      </c>
      <c r="G348" s="111">
        <v>8</v>
      </c>
      <c r="H348" s="111"/>
      <c r="I348" s="111" t="s">
        <v>34</v>
      </c>
      <c r="J348" s="104"/>
      <c r="K348" s="102">
        <v>65</v>
      </c>
      <c r="L348" s="102">
        <f t="shared" si="188"/>
        <v>0</v>
      </c>
      <c r="M348" s="103"/>
      <c r="N348" s="105"/>
      <c r="O348" s="102">
        <f t="shared" si="189"/>
        <v>0</v>
      </c>
      <c r="P348" s="47">
        <f t="shared" si="190"/>
        <v>0</v>
      </c>
    </row>
    <row r="349" spans="2:16" s="38" customFormat="1" x14ac:dyDescent="0.3">
      <c r="B349" s="42" t="str">
        <f>IF(TRIM(G349)&lt;&gt;"",COUNTA($G$66:G349)&amp;"","")</f>
        <v>185</v>
      </c>
      <c r="C349" s="252"/>
      <c r="D349" s="252"/>
      <c r="E349" s="176"/>
      <c r="F349" s="44" t="s">
        <v>684</v>
      </c>
      <c r="G349" s="111">
        <v>6</v>
      </c>
      <c r="H349" s="111"/>
      <c r="I349" s="111" t="s">
        <v>34</v>
      </c>
      <c r="J349" s="104"/>
      <c r="K349" s="102">
        <v>65</v>
      </c>
      <c r="L349" s="102">
        <f t="shared" si="188"/>
        <v>0</v>
      </c>
      <c r="M349" s="103"/>
      <c r="N349" s="105"/>
      <c r="O349" s="102">
        <f t="shared" si="189"/>
        <v>0</v>
      </c>
      <c r="P349" s="47">
        <f t="shared" si="190"/>
        <v>0</v>
      </c>
    </row>
    <row r="350" spans="2:16" s="38" customFormat="1" x14ac:dyDescent="0.3">
      <c r="B350" s="42" t="str">
        <f>IF(TRIM(G350)&lt;&gt;"",COUNTA($G$66:G350)&amp;"","")</f>
        <v>186</v>
      </c>
      <c r="C350" s="252"/>
      <c r="D350" s="252"/>
      <c r="E350" s="176"/>
      <c r="F350" s="44" t="s">
        <v>690</v>
      </c>
      <c r="G350" s="111">
        <v>14</v>
      </c>
      <c r="H350" s="111"/>
      <c r="I350" s="111" t="s">
        <v>34</v>
      </c>
      <c r="J350" s="104"/>
      <c r="K350" s="102">
        <v>65</v>
      </c>
      <c r="L350" s="102">
        <f t="shared" si="188"/>
        <v>0</v>
      </c>
      <c r="M350" s="103"/>
      <c r="N350" s="105"/>
      <c r="O350" s="102">
        <f t="shared" si="189"/>
        <v>0</v>
      </c>
      <c r="P350" s="47">
        <f t="shared" si="190"/>
        <v>0</v>
      </c>
    </row>
    <row r="351" spans="2:16" s="38" customFormat="1" x14ac:dyDescent="0.3">
      <c r="B351" s="42" t="str">
        <f>IF(TRIM(G351)&lt;&gt;"",COUNTA($G$66:G351)&amp;"","")</f>
        <v>187</v>
      </c>
      <c r="C351" s="252"/>
      <c r="D351" s="252"/>
      <c r="E351" s="176"/>
      <c r="F351" s="44" t="s">
        <v>697</v>
      </c>
      <c r="G351" s="111">
        <v>2</v>
      </c>
      <c r="H351" s="111"/>
      <c r="I351" s="111" t="s">
        <v>34</v>
      </c>
      <c r="J351" s="104"/>
      <c r="K351" s="102">
        <v>65</v>
      </c>
      <c r="L351" s="102">
        <f t="shared" si="188"/>
        <v>0</v>
      </c>
      <c r="M351" s="103"/>
      <c r="N351" s="105"/>
      <c r="O351" s="102">
        <f t="shared" si="189"/>
        <v>0</v>
      </c>
      <c r="P351" s="47">
        <f t="shared" si="190"/>
        <v>0</v>
      </c>
    </row>
    <row r="352" spans="2:16" s="38" customFormat="1" x14ac:dyDescent="0.3">
      <c r="B352" s="42" t="str">
        <f>IF(TRIM(G352)&lt;&gt;"",COUNTA($G$66:G352)&amp;"","")</f>
        <v>188</v>
      </c>
      <c r="C352" s="252"/>
      <c r="D352" s="252"/>
      <c r="E352" s="176"/>
      <c r="F352" s="44" t="s">
        <v>689</v>
      </c>
      <c r="G352" s="111">
        <v>4</v>
      </c>
      <c r="H352" s="111"/>
      <c r="I352" s="111" t="s">
        <v>34</v>
      </c>
      <c r="J352" s="104"/>
      <c r="K352" s="102">
        <v>65</v>
      </c>
      <c r="L352" s="102">
        <f t="shared" si="188"/>
        <v>0</v>
      </c>
      <c r="M352" s="103"/>
      <c r="N352" s="105"/>
      <c r="O352" s="102">
        <f t="shared" si="189"/>
        <v>0</v>
      </c>
      <c r="P352" s="47">
        <f t="shared" si="190"/>
        <v>0</v>
      </c>
    </row>
    <row r="353" spans="2:16" s="38" customFormat="1" x14ac:dyDescent="0.3">
      <c r="B353" s="42" t="str">
        <f>IF(TRIM(G353)&lt;&gt;"",COUNTA($G$66:G353)&amp;"","")</f>
        <v>189</v>
      </c>
      <c r="C353" s="252"/>
      <c r="D353" s="252"/>
      <c r="E353" s="176"/>
      <c r="F353" s="44" t="s">
        <v>1095</v>
      </c>
      <c r="G353" s="111">
        <v>2</v>
      </c>
      <c r="H353" s="111"/>
      <c r="I353" s="111" t="s">
        <v>34</v>
      </c>
      <c r="J353" s="104"/>
      <c r="K353" s="102">
        <v>65</v>
      </c>
      <c r="L353" s="102">
        <f t="shared" si="188"/>
        <v>0</v>
      </c>
      <c r="M353" s="103"/>
      <c r="N353" s="105"/>
      <c r="O353" s="102">
        <f t="shared" si="189"/>
        <v>0</v>
      </c>
      <c r="P353" s="47">
        <f t="shared" si="190"/>
        <v>0</v>
      </c>
    </row>
    <row r="354" spans="2:16" s="38" customFormat="1" x14ac:dyDescent="0.3">
      <c r="B354" s="42" t="str">
        <f>IF(TRIM(G354)&lt;&gt;"",COUNTA($G$66:G354)&amp;"","")</f>
        <v>190</v>
      </c>
      <c r="C354" s="252"/>
      <c r="D354" s="252"/>
      <c r="E354" s="176"/>
      <c r="F354" s="44" t="s">
        <v>1096</v>
      </c>
      <c r="G354" s="111">
        <v>1</v>
      </c>
      <c r="H354" s="111"/>
      <c r="I354" s="111" t="s">
        <v>34</v>
      </c>
      <c r="J354" s="104"/>
      <c r="K354" s="102">
        <v>65</v>
      </c>
      <c r="L354" s="102">
        <f t="shared" si="188"/>
        <v>0</v>
      </c>
      <c r="M354" s="103"/>
      <c r="N354" s="105"/>
      <c r="O354" s="102">
        <f t="shared" si="189"/>
        <v>0</v>
      </c>
      <c r="P354" s="47">
        <f t="shared" si="190"/>
        <v>0</v>
      </c>
    </row>
    <row r="355" spans="2:16" s="38" customFormat="1" x14ac:dyDescent="0.3">
      <c r="B355" s="42" t="str">
        <f>IF(TRIM(G355)&lt;&gt;"",COUNTA($G$66:G355)&amp;"","")</f>
        <v>191</v>
      </c>
      <c r="C355" s="252"/>
      <c r="D355" s="252"/>
      <c r="E355" s="176"/>
      <c r="F355" s="44" t="s">
        <v>1097</v>
      </c>
      <c r="G355" s="111">
        <v>1</v>
      </c>
      <c r="H355" s="111"/>
      <c r="I355" s="111" t="s">
        <v>34</v>
      </c>
      <c r="J355" s="104"/>
      <c r="K355" s="102">
        <v>65</v>
      </c>
      <c r="L355" s="102">
        <f t="shared" si="188"/>
        <v>0</v>
      </c>
      <c r="M355" s="103"/>
      <c r="N355" s="105"/>
      <c r="O355" s="102">
        <f t="shared" si="189"/>
        <v>0</v>
      </c>
      <c r="P355" s="47">
        <f t="shared" si="190"/>
        <v>0</v>
      </c>
    </row>
    <row r="356" spans="2:16" s="38" customFormat="1" x14ac:dyDescent="0.3">
      <c r="B356" s="42" t="str">
        <f>IF(TRIM(G356)&lt;&gt;"",COUNTA($G$66:G356)&amp;"","")</f>
        <v/>
      </c>
      <c r="C356" s="252"/>
      <c r="D356" s="252"/>
      <c r="E356" s="176"/>
      <c r="F356" s="99" t="s">
        <v>699</v>
      </c>
      <c r="G356" s="111"/>
      <c r="H356" s="111"/>
      <c r="I356" s="111"/>
      <c r="J356" s="104"/>
      <c r="K356" s="102"/>
      <c r="L356" s="102"/>
      <c r="M356" s="103"/>
      <c r="N356" s="105"/>
      <c r="O356" s="102"/>
      <c r="P356" s="47"/>
    </row>
    <row r="357" spans="2:16" s="38" customFormat="1" x14ac:dyDescent="0.3">
      <c r="B357" s="42" t="str">
        <f>IF(TRIM(G357)&lt;&gt;"",COUNTA($G$66:G357)&amp;"","")</f>
        <v>192</v>
      </c>
      <c r="C357" s="252"/>
      <c r="D357" s="252"/>
      <c r="E357" s="176"/>
      <c r="F357" s="44" t="s">
        <v>1098</v>
      </c>
      <c r="G357" s="111">
        <v>1</v>
      </c>
      <c r="H357" s="111"/>
      <c r="I357" s="111" t="s">
        <v>34</v>
      </c>
      <c r="J357" s="104"/>
      <c r="K357" s="102">
        <v>65</v>
      </c>
      <c r="L357" s="102">
        <f t="shared" ref="L357:L363" si="191">J357*K357</f>
        <v>0</v>
      </c>
      <c r="M357" s="103"/>
      <c r="N357" s="105"/>
      <c r="O357" s="102">
        <f t="shared" ref="O357:O363" si="192">L357+M357+N357</f>
        <v>0</v>
      </c>
      <c r="P357" s="47">
        <f t="shared" ref="P357:P363" si="193">G357*O357</f>
        <v>0</v>
      </c>
    </row>
    <row r="358" spans="2:16" s="38" customFormat="1" x14ac:dyDescent="0.3">
      <c r="B358" s="42" t="str">
        <f>IF(TRIM(G358)&lt;&gt;"",COUNTA($G$66:G358)&amp;"","")</f>
        <v>193</v>
      </c>
      <c r="C358" s="252"/>
      <c r="D358" s="252"/>
      <c r="E358" s="176"/>
      <c r="F358" s="44" t="s">
        <v>1099</v>
      </c>
      <c r="G358" s="111">
        <v>1</v>
      </c>
      <c r="H358" s="111"/>
      <c r="I358" s="111" t="s">
        <v>34</v>
      </c>
      <c r="J358" s="104"/>
      <c r="K358" s="102">
        <v>65</v>
      </c>
      <c r="L358" s="102">
        <f t="shared" si="191"/>
        <v>0</v>
      </c>
      <c r="M358" s="103"/>
      <c r="N358" s="105"/>
      <c r="O358" s="102">
        <f t="shared" si="192"/>
        <v>0</v>
      </c>
      <c r="P358" s="47">
        <f t="shared" si="193"/>
        <v>0</v>
      </c>
    </row>
    <row r="359" spans="2:16" s="38" customFormat="1" x14ac:dyDescent="0.3">
      <c r="B359" s="42" t="str">
        <f>IF(TRIM(G359)&lt;&gt;"",COUNTA($G$66:G359)&amp;"","")</f>
        <v>194</v>
      </c>
      <c r="C359" s="252"/>
      <c r="D359" s="252"/>
      <c r="E359" s="176"/>
      <c r="F359" s="44" t="s">
        <v>1100</v>
      </c>
      <c r="G359" s="111">
        <v>1</v>
      </c>
      <c r="H359" s="111"/>
      <c r="I359" s="111" t="s">
        <v>34</v>
      </c>
      <c r="J359" s="104"/>
      <c r="K359" s="102">
        <v>65</v>
      </c>
      <c r="L359" s="102">
        <f t="shared" si="191"/>
        <v>0</v>
      </c>
      <c r="M359" s="103"/>
      <c r="N359" s="105"/>
      <c r="O359" s="102">
        <f t="shared" si="192"/>
        <v>0</v>
      </c>
      <c r="P359" s="47">
        <f t="shared" si="193"/>
        <v>0</v>
      </c>
    </row>
    <row r="360" spans="2:16" s="38" customFormat="1" x14ac:dyDescent="0.3">
      <c r="B360" s="42" t="str">
        <f>IF(TRIM(G360)&lt;&gt;"",COUNTA($G$66:G360)&amp;"","")</f>
        <v>195</v>
      </c>
      <c r="C360" s="252"/>
      <c r="D360" s="252"/>
      <c r="E360" s="176"/>
      <c r="F360" s="44" t="s">
        <v>1101</v>
      </c>
      <c r="G360" s="111">
        <v>1</v>
      </c>
      <c r="H360" s="111"/>
      <c r="I360" s="111" t="s">
        <v>34</v>
      </c>
      <c r="J360" s="104"/>
      <c r="K360" s="102">
        <v>65</v>
      </c>
      <c r="L360" s="102">
        <f t="shared" si="191"/>
        <v>0</v>
      </c>
      <c r="M360" s="103"/>
      <c r="N360" s="105"/>
      <c r="O360" s="102">
        <f t="shared" si="192"/>
        <v>0</v>
      </c>
      <c r="P360" s="47">
        <f t="shared" si="193"/>
        <v>0</v>
      </c>
    </row>
    <row r="361" spans="2:16" s="38" customFormat="1" x14ac:dyDescent="0.3">
      <c r="B361" s="42" t="str">
        <f>IF(TRIM(G361)&lt;&gt;"",COUNTA($G$66:G361)&amp;"","")</f>
        <v>196</v>
      </c>
      <c r="C361" s="252"/>
      <c r="D361" s="252"/>
      <c r="E361" s="176"/>
      <c r="F361" s="44" t="s">
        <v>1102</v>
      </c>
      <c r="G361" s="111">
        <v>1</v>
      </c>
      <c r="H361" s="111"/>
      <c r="I361" s="111" t="s">
        <v>34</v>
      </c>
      <c r="J361" s="104"/>
      <c r="K361" s="102">
        <v>65</v>
      </c>
      <c r="L361" s="102">
        <f t="shared" si="191"/>
        <v>0</v>
      </c>
      <c r="M361" s="103"/>
      <c r="N361" s="105"/>
      <c r="O361" s="102">
        <f t="shared" si="192"/>
        <v>0</v>
      </c>
      <c r="P361" s="47">
        <f t="shared" si="193"/>
        <v>0</v>
      </c>
    </row>
    <row r="362" spans="2:16" s="38" customFormat="1" x14ac:dyDescent="0.3">
      <c r="B362" s="42" t="str">
        <f>IF(TRIM(G362)&lt;&gt;"",COUNTA($G$66:G362)&amp;"","")</f>
        <v>197</v>
      </c>
      <c r="C362" s="252"/>
      <c r="D362" s="252"/>
      <c r="E362" s="176"/>
      <c r="F362" s="44" t="s">
        <v>1103</v>
      </c>
      <c r="G362" s="111">
        <v>1</v>
      </c>
      <c r="H362" s="111"/>
      <c r="I362" s="111" t="s">
        <v>34</v>
      </c>
      <c r="J362" s="104"/>
      <c r="K362" s="102">
        <v>65</v>
      </c>
      <c r="L362" s="102">
        <f t="shared" si="191"/>
        <v>0</v>
      </c>
      <c r="M362" s="103"/>
      <c r="N362" s="105"/>
      <c r="O362" s="102">
        <f t="shared" si="192"/>
        <v>0</v>
      </c>
      <c r="P362" s="47">
        <f t="shared" si="193"/>
        <v>0</v>
      </c>
    </row>
    <row r="363" spans="2:16" s="38" customFormat="1" x14ac:dyDescent="0.3">
      <c r="B363" s="42" t="str">
        <f>IF(TRIM(G363)&lt;&gt;"",COUNTA($G$66:G363)&amp;"","")</f>
        <v>198</v>
      </c>
      <c r="C363" s="252"/>
      <c r="D363" s="252"/>
      <c r="E363" s="176"/>
      <c r="F363" s="44" t="s">
        <v>1104</v>
      </c>
      <c r="G363" s="111">
        <v>1</v>
      </c>
      <c r="H363" s="111"/>
      <c r="I363" s="111" t="s">
        <v>34</v>
      </c>
      <c r="J363" s="104"/>
      <c r="K363" s="102">
        <v>65</v>
      </c>
      <c r="L363" s="102">
        <f t="shared" si="191"/>
        <v>0</v>
      </c>
      <c r="M363" s="103"/>
      <c r="N363" s="105"/>
      <c r="O363" s="102">
        <f t="shared" si="192"/>
        <v>0</v>
      </c>
      <c r="P363" s="47">
        <f t="shared" si="193"/>
        <v>0</v>
      </c>
    </row>
    <row r="364" spans="2:16" s="38" customFormat="1" x14ac:dyDescent="0.3">
      <c r="B364" s="42" t="str">
        <f>IF(TRIM(G364)&lt;&gt;"",COUNTA($G$66:G364)&amp;"","")</f>
        <v/>
      </c>
      <c r="C364" s="252"/>
      <c r="D364" s="252"/>
      <c r="E364" s="176"/>
      <c r="F364" s="99" t="s">
        <v>743</v>
      </c>
      <c r="G364" s="111"/>
      <c r="H364" s="111"/>
      <c r="I364" s="111"/>
      <c r="J364" s="104"/>
      <c r="K364" s="102"/>
      <c r="L364" s="102"/>
      <c r="M364" s="103"/>
      <c r="N364" s="105"/>
      <c r="O364" s="102"/>
      <c r="P364" s="47"/>
    </row>
    <row r="365" spans="2:16" s="38" customFormat="1" x14ac:dyDescent="0.3">
      <c r="B365" s="42" t="str">
        <f>IF(TRIM(G365)&lt;&gt;"",COUNTA($G$66:G365)&amp;"","")</f>
        <v>199</v>
      </c>
      <c r="C365" s="252"/>
      <c r="D365" s="252"/>
      <c r="E365" s="176"/>
      <c r="F365" s="44" t="s">
        <v>1105</v>
      </c>
      <c r="G365" s="111">
        <v>94</v>
      </c>
      <c r="H365" s="111"/>
      <c r="I365" s="111" t="s">
        <v>34</v>
      </c>
      <c r="J365" s="104"/>
      <c r="K365" s="102">
        <v>65</v>
      </c>
      <c r="L365" s="102">
        <v>44.2</v>
      </c>
      <c r="M365" s="103"/>
      <c r="N365" s="105"/>
      <c r="O365" s="102">
        <v>67.66</v>
      </c>
      <c r="P365" s="47"/>
    </row>
    <row r="366" spans="2:16" s="38" customFormat="1" x14ac:dyDescent="0.3">
      <c r="B366" s="42" t="str">
        <f>IF(TRIM(G366)&lt;&gt;"",COUNTA($G$66:G366)&amp;"","")</f>
        <v>200</v>
      </c>
      <c r="C366" s="252"/>
      <c r="D366" s="252"/>
      <c r="E366" s="176"/>
      <c r="F366" s="44" t="s">
        <v>1106</v>
      </c>
      <c r="G366" s="111">
        <v>2</v>
      </c>
      <c r="H366" s="111"/>
      <c r="I366" s="111" t="s">
        <v>34</v>
      </c>
      <c r="J366" s="104"/>
      <c r="K366" s="102">
        <v>65</v>
      </c>
      <c r="L366" s="102">
        <v>26</v>
      </c>
      <c r="M366" s="103"/>
      <c r="N366" s="105"/>
      <c r="O366" s="102">
        <v>68</v>
      </c>
      <c r="P366" s="47"/>
    </row>
    <row r="367" spans="2:16" s="38" customFormat="1" x14ac:dyDescent="0.3">
      <c r="B367" s="42" t="str">
        <f>IF(TRIM(G367)&lt;&gt;"",COUNTA($G$66:G367)&amp;"","")</f>
        <v>201</v>
      </c>
      <c r="C367" s="252"/>
      <c r="D367" s="252"/>
      <c r="E367" s="176"/>
      <c r="F367" s="44" t="s">
        <v>1107</v>
      </c>
      <c r="G367" s="111">
        <v>26</v>
      </c>
      <c r="H367" s="111"/>
      <c r="I367" s="111" t="s">
        <v>34</v>
      </c>
      <c r="J367" s="104"/>
      <c r="K367" s="102">
        <v>65</v>
      </c>
      <c r="L367" s="102">
        <v>42.25</v>
      </c>
      <c r="M367" s="103"/>
      <c r="N367" s="105"/>
      <c r="O367" s="102">
        <v>124.2</v>
      </c>
      <c r="P367" s="47"/>
    </row>
    <row r="368" spans="2:16" s="38" customFormat="1" x14ac:dyDescent="0.3">
      <c r="B368" s="42" t="str">
        <f>IF(TRIM(G368)&lt;&gt;"",COUNTA($G$66:G368)&amp;"","")</f>
        <v/>
      </c>
      <c r="C368" s="252"/>
      <c r="D368" s="252"/>
      <c r="E368" s="176"/>
      <c r="F368" s="99" t="s">
        <v>754</v>
      </c>
      <c r="G368" s="111"/>
      <c r="H368" s="111"/>
      <c r="I368" s="111"/>
      <c r="J368" s="104"/>
      <c r="K368" s="102"/>
      <c r="L368" s="102"/>
      <c r="M368" s="103"/>
      <c r="N368" s="105"/>
      <c r="O368" s="102"/>
      <c r="P368" s="47"/>
    </row>
    <row r="369" spans="2:16" s="38" customFormat="1" x14ac:dyDescent="0.3">
      <c r="B369" s="42" t="str">
        <f>IF(TRIM(G369)&lt;&gt;"",COUNTA($G$66:G369)&amp;"","")</f>
        <v>202</v>
      </c>
      <c r="C369" s="252"/>
      <c r="D369" s="252"/>
      <c r="E369" s="176"/>
      <c r="F369" s="44" t="s">
        <v>755</v>
      </c>
      <c r="G369" s="111">
        <v>1</v>
      </c>
      <c r="H369" s="111"/>
      <c r="I369" s="111" t="s">
        <v>5</v>
      </c>
      <c r="J369" s="87"/>
      <c r="K369" s="101"/>
      <c r="L369" s="102"/>
      <c r="M369" s="103"/>
      <c r="N369" s="101"/>
      <c r="O369" s="102"/>
      <c r="P369" s="47"/>
    </row>
    <row r="370" spans="2:16" s="38" customFormat="1" x14ac:dyDescent="0.3">
      <c r="B370" s="92" t="str">
        <f>IF(TRIM(G370)&lt;&gt;"",COUNTA($G$66:G370)&amp;"","")</f>
        <v/>
      </c>
      <c r="C370" s="91"/>
      <c r="D370" s="93"/>
      <c r="E370" s="89">
        <v>26000040</v>
      </c>
      <c r="F370" s="23" t="s">
        <v>759</v>
      </c>
      <c r="G370" s="90"/>
      <c r="H370" s="91"/>
      <c r="I370" s="91"/>
      <c r="J370" s="91"/>
      <c r="K370" s="91"/>
      <c r="L370" s="91"/>
      <c r="M370" s="231"/>
      <c r="N370" s="91"/>
      <c r="O370" s="91"/>
      <c r="P370" s="232"/>
    </row>
    <row r="371" spans="2:16" s="38" customFormat="1" ht="27.6" x14ac:dyDescent="0.3">
      <c r="B371" s="42" t="str">
        <f>IF(TRIM(G371)&lt;&gt;"",COUNTA($G$66:G371)&amp;"","")</f>
        <v>203</v>
      </c>
      <c r="C371" s="251" t="s">
        <v>1093</v>
      </c>
      <c r="D371" s="176"/>
      <c r="E371" s="176"/>
      <c r="F371" s="44" t="s">
        <v>1108</v>
      </c>
      <c r="G371" s="111">
        <v>22</v>
      </c>
      <c r="H371" s="111"/>
      <c r="I371" s="111" t="s">
        <v>34</v>
      </c>
      <c r="J371" s="104"/>
      <c r="K371" s="102">
        <v>65</v>
      </c>
      <c r="L371" s="102">
        <f t="shared" ref="L371:L383" si="194">J371*K371</f>
        <v>0</v>
      </c>
      <c r="M371" s="103"/>
      <c r="N371" s="105"/>
      <c r="O371" s="102">
        <f t="shared" ref="O371:O383" si="195">L371+M371+N371</f>
        <v>0</v>
      </c>
      <c r="P371" s="47">
        <f t="shared" ref="P371:P383" si="196">G371*O371</f>
        <v>0</v>
      </c>
    </row>
    <row r="372" spans="2:16" s="38" customFormat="1" ht="27.6" x14ac:dyDescent="0.3">
      <c r="B372" s="42" t="str">
        <f>IF(TRIM(G372)&lt;&gt;"",COUNTA($G$66:G372)&amp;"","")</f>
        <v>204</v>
      </c>
      <c r="C372" s="252"/>
      <c r="D372" s="176"/>
      <c r="E372" s="176"/>
      <c r="F372" s="44" t="s">
        <v>1109</v>
      </c>
      <c r="G372" s="111">
        <v>2</v>
      </c>
      <c r="H372" s="111"/>
      <c r="I372" s="111" t="s">
        <v>34</v>
      </c>
      <c r="J372" s="104"/>
      <c r="K372" s="102">
        <v>65</v>
      </c>
      <c r="L372" s="102">
        <f t="shared" si="194"/>
        <v>0</v>
      </c>
      <c r="M372" s="103"/>
      <c r="N372" s="105"/>
      <c r="O372" s="102">
        <f t="shared" si="195"/>
        <v>0</v>
      </c>
      <c r="P372" s="47">
        <f t="shared" si="196"/>
        <v>0</v>
      </c>
    </row>
    <row r="373" spans="2:16" s="38" customFormat="1" ht="28.5" customHeight="1" x14ac:dyDescent="0.3">
      <c r="B373" s="42" t="str">
        <f>IF(TRIM(G373)&lt;&gt;"",COUNTA($G$66:G373)&amp;"","")</f>
        <v>205</v>
      </c>
      <c r="C373" s="252"/>
      <c r="D373" s="176"/>
      <c r="E373" s="176"/>
      <c r="F373" s="44" t="s">
        <v>1110</v>
      </c>
      <c r="G373" s="111">
        <v>4</v>
      </c>
      <c r="H373" s="111"/>
      <c r="I373" s="111" t="s">
        <v>34</v>
      </c>
      <c r="J373" s="104"/>
      <c r="K373" s="102">
        <v>65</v>
      </c>
      <c r="L373" s="102">
        <f t="shared" si="194"/>
        <v>0</v>
      </c>
      <c r="M373" s="103"/>
      <c r="N373" s="105"/>
      <c r="O373" s="102">
        <f t="shared" si="195"/>
        <v>0</v>
      </c>
      <c r="P373" s="47">
        <f t="shared" si="196"/>
        <v>0</v>
      </c>
    </row>
    <row r="374" spans="2:16" s="38" customFormat="1" ht="27.6" x14ac:dyDescent="0.3">
      <c r="B374" s="42" t="str">
        <f>IF(TRIM(G374)&lt;&gt;"",COUNTA($G$66:G374)&amp;"","")</f>
        <v>206</v>
      </c>
      <c r="C374" s="252"/>
      <c r="D374" s="176"/>
      <c r="E374" s="176"/>
      <c r="F374" s="44" t="s">
        <v>1111</v>
      </c>
      <c r="G374" s="111">
        <v>20</v>
      </c>
      <c r="H374" s="111"/>
      <c r="I374" s="111" t="s">
        <v>34</v>
      </c>
      <c r="J374" s="104"/>
      <c r="K374" s="102">
        <v>65</v>
      </c>
      <c r="L374" s="102">
        <f t="shared" si="194"/>
        <v>0</v>
      </c>
      <c r="M374" s="103"/>
      <c r="N374" s="105"/>
      <c r="O374" s="102">
        <f t="shared" si="195"/>
        <v>0</v>
      </c>
      <c r="P374" s="47">
        <f t="shared" si="196"/>
        <v>0</v>
      </c>
    </row>
    <row r="375" spans="2:16" s="38" customFormat="1" ht="27.6" x14ac:dyDescent="0.3">
      <c r="B375" s="42" t="str">
        <f>IF(TRIM(G375)&lt;&gt;"",COUNTA($G$66:G375)&amp;"","")</f>
        <v>207</v>
      </c>
      <c r="C375" s="252"/>
      <c r="D375" s="176"/>
      <c r="E375" s="176"/>
      <c r="F375" s="44" t="s">
        <v>1112</v>
      </c>
      <c r="G375" s="111">
        <v>43</v>
      </c>
      <c r="H375" s="111"/>
      <c r="I375" s="111" t="s">
        <v>34</v>
      </c>
      <c r="J375" s="104"/>
      <c r="K375" s="102">
        <v>65</v>
      </c>
      <c r="L375" s="102">
        <f t="shared" si="194"/>
        <v>0</v>
      </c>
      <c r="M375" s="103"/>
      <c r="N375" s="105"/>
      <c r="O375" s="102">
        <f t="shared" si="195"/>
        <v>0</v>
      </c>
      <c r="P375" s="47">
        <f t="shared" si="196"/>
        <v>0</v>
      </c>
    </row>
    <row r="376" spans="2:16" s="38" customFormat="1" ht="41.4" x14ac:dyDescent="0.3">
      <c r="B376" s="42" t="str">
        <f>IF(TRIM(G376)&lt;&gt;"",COUNTA($G$66:G376)&amp;"","")</f>
        <v>208</v>
      </c>
      <c r="C376" s="252"/>
      <c r="D376" s="176"/>
      <c r="E376" s="176"/>
      <c r="F376" s="44" t="s">
        <v>1113</v>
      </c>
      <c r="G376" s="111">
        <v>6</v>
      </c>
      <c r="H376" s="111"/>
      <c r="I376" s="111" t="s">
        <v>34</v>
      </c>
      <c r="J376" s="104"/>
      <c r="K376" s="102">
        <v>65</v>
      </c>
      <c r="L376" s="102">
        <f t="shared" si="194"/>
        <v>0</v>
      </c>
      <c r="M376" s="103"/>
      <c r="N376" s="105"/>
      <c r="O376" s="102">
        <f t="shared" si="195"/>
        <v>0</v>
      </c>
      <c r="P376" s="47">
        <f t="shared" si="196"/>
        <v>0</v>
      </c>
    </row>
    <row r="377" spans="2:16" s="38" customFormat="1" ht="27.6" x14ac:dyDescent="0.3">
      <c r="B377" s="42" t="str">
        <f>IF(TRIM(G377)&lt;&gt;"",COUNTA($G$66:G377)&amp;"","")</f>
        <v>209</v>
      </c>
      <c r="C377" s="252"/>
      <c r="D377" s="176"/>
      <c r="E377" s="176"/>
      <c r="F377" s="44" t="s">
        <v>1114</v>
      </c>
      <c r="G377" s="111">
        <v>44</v>
      </c>
      <c r="H377" s="111"/>
      <c r="I377" s="111" t="s">
        <v>34</v>
      </c>
      <c r="J377" s="104"/>
      <c r="K377" s="102">
        <v>65</v>
      </c>
      <c r="L377" s="102">
        <f t="shared" si="194"/>
        <v>0</v>
      </c>
      <c r="M377" s="103"/>
      <c r="N377" s="105"/>
      <c r="O377" s="102">
        <f t="shared" si="195"/>
        <v>0</v>
      </c>
      <c r="P377" s="47">
        <f t="shared" si="196"/>
        <v>0</v>
      </c>
    </row>
    <row r="378" spans="2:16" s="38" customFormat="1" ht="41.4" x14ac:dyDescent="0.3">
      <c r="B378" s="42" t="str">
        <f>IF(TRIM(G378)&lt;&gt;"",COUNTA($G$66:G378)&amp;"","")</f>
        <v>210</v>
      </c>
      <c r="C378" s="252"/>
      <c r="D378" s="176"/>
      <c r="E378" s="176"/>
      <c r="F378" s="44" t="s">
        <v>1115</v>
      </c>
      <c r="G378" s="111">
        <v>46</v>
      </c>
      <c r="H378" s="111"/>
      <c r="I378" s="111" t="s">
        <v>34</v>
      </c>
      <c r="J378" s="104"/>
      <c r="K378" s="102">
        <v>65</v>
      </c>
      <c r="L378" s="102">
        <f t="shared" si="194"/>
        <v>0</v>
      </c>
      <c r="M378" s="103"/>
      <c r="N378" s="105"/>
      <c r="O378" s="102">
        <f t="shared" si="195"/>
        <v>0</v>
      </c>
      <c r="P378" s="47">
        <f t="shared" si="196"/>
        <v>0</v>
      </c>
    </row>
    <row r="379" spans="2:16" s="38" customFormat="1" ht="27.6" x14ac:dyDescent="0.3">
      <c r="B379" s="42" t="str">
        <f>IF(TRIM(G379)&lt;&gt;"",COUNTA($G$66:G379)&amp;"","")</f>
        <v>211</v>
      </c>
      <c r="C379" s="252"/>
      <c r="D379" s="176"/>
      <c r="E379" s="176"/>
      <c r="F379" s="44" t="s">
        <v>1116</v>
      </c>
      <c r="G379" s="111">
        <v>13</v>
      </c>
      <c r="H379" s="111"/>
      <c r="I379" s="111" t="s">
        <v>34</v>
      </c>
      <c r="J379" s="104"/>
      <c r="K379" s="102">
        <v>65</v>
      </c>
      <c r="L379" s="102">
        <f t="shared" si="194"/>
        <v>0</v>
      </c>
      <c r="M379" s="103"/>
      <c r="N379" s="105"/>
      <c r="O379" s="102">
        <f t="shared" si="195"/>
        <v>0</v>
      </c>
      <c r="P379" s="47">
        <f t="shared" si="196"/>
        <v>0</v>
      </c>
    </row>
    <row r="380" spans="2:16" s="38" customFormat="1" ht="27.6" x14ac:dyDescent="0.3">
      <c r="B380" s="42" t="str">
        <f>IF(TRIM(G380)&lt;&gt;"",COUNTA($G$66:G380)&amp;"","")</f>
        <v>212</v>
      </c>
      <c r="C380" s="252"/>
      <c r="D380" s="176"/>
      <c r="E380" s="176"/>
      <c r="F380" s="44" t="s">
        <v>1117</v>
      </c>
      <c r="G380" s="111">
        <v>9</v>
      </c>
      <c r="H380" s="111"/>
      <c r="I380" s="111" t="s">
        <v>34</v>
      </c>
      <c r="J380" s="104"/>
      <c r="K380" s="102">
        <v>65</v>
      </c>
      <c r="L380" s="102">
        <f t="shared" si="194"/>
        <v>0</v>
      </c>
      <c r="M380" s="103"/>
      <c r="N380" s="105"/>
      <c r="O380" s="102">
        <f t="shared" si="195"/>
        <v>0</v>
      </c>
      <c r="P380" s="47">
        <f t="shared" si="196"/>
        <v>0</v>
      </c>
    </row>
    <row r="381" spans="2:16" s="38" customFormat="1" ht="27.6" x14ac:dyDescent="0.3">
      <c r="B381" s="42" t="str">
        <f>IF(TRIM(G381)&lt;&gt;"",COUNTA($G$66:G381)&amp;"","")</f>
        <v>213</v>
      </c>
      <c r="C381" s="252"/>
      <c r="D381" s="176"/>
      <c r="E381" s="176"/>
      <c r="F381" s="44" t="s">
        <v>1118</v>
      </c>
      <c r="G381" s="111">
        <v>5</v>
      </c>
      <c r="H381" s="111"/>
      <c r="I381" s="111" t="s">
        <v>34</v>
      </c>
      <c r="J381" s="104"/>
      <c r="K381" s="102">
        <v>65</v>
      </c>
      <c r="L381" s="102">
        <f t="shared" si="194"/>
        <v>0</v>
      </c>
      <c r="M381" s="103"/>
      <c r="N381" s="105"/>
      <c r="O381" s="102">
        <f t="shared" si="195"/>
        <v>0</v>
      </c>
      <c r="P381" s="47">
        <f t="shared" si="196"/>
        <v>0</v>
      </c>
    </row>
    <row r="382" spans="2:16" s="38" customFormat="1" ht="27.6" x14ac:dyDescent="0.3">
      <c r="B382" s="42" t="str">
        <f>IF(TRIM(G382)&lt;&gt;"",COUNTA($G$66:G382)&amp;"","")</f>
        <v>214</v>
      </c>
      <c r="C382" s="252"/>
      <c r="D382" s="176"/>
      <c r="E382" s="176"/>
      <c r="F382" s="44" t="s">
        <v>1119</v>
      </c>
      <c r="G382" s="111">
        <v>12</v>
      </c>
      <c r="H382" s="111"/>
      <c r="I382" s="111" t="s">
        <v>34</v>
      </c>
      <c r="J382" s="104"/>
      <c r="K382" s="102">
        <v>65</v>
      </c>
      <c r="L382" s="102">
        <f t="shared" si="194"/>
        <v>0</v>
      </c>
      <c r="M382" s="103"/>
      <c r="N382" s="105"/>
      <c r="O382" s="102">
        <f t="shared" si="195"/>
        <v>0</v>
      </c>
      <c r="P382" s="47">
        <f t="shared" si="196"/>
        <v>0</v>
      </c>
    </row>
    <row r="383" spans="2:16" s="38" customFormat="1" ht="41.4" x14ac:dyDescent="0.3">
      <c r="B383" s="42" t="str">
        <f>IF(TRIM(G383)&lt;&gt;"",COUNTA($G$66:G383)&amp;"","")</f>
        <v>215</v>
      </c>
      <c r="C383" s="252"/>
      <c r="D383" s="176"/>
      <c r="E383" s="176"/>
      <c r="F383" s="44" t="s">
        <v>1120</v>
      </c>
      <c r="G383" s="111">
        <v>6</v>
      </c>
      <c r="H383" s="111"/>
      <c r="I383" s="111" t="s">
        <v>34</v>
      </c>
      <c r="J383" s="104"/>
      <c r="K383" s="102">
        <v>65</v>
      </c>
      <c r="L383" s="102">
        <f t="shared" si="194"/>
        <v>0</v>
      </c>
      <c r="M383" s="103"/>
      <c r="N383" s="105"/>
      <c r="O383" s="102">
        <f t="shared" si="195"/>
        <v>0</v>
      </c>
      <c r="P383" s="47">
        <f t="shared" si="196"/>
        <v>0</v>
      </c>
    </row>
    <row r="384" spans="2:16" s="38" customFormat="1" x14ac:dyDescent="0.3">
      <c r="B384" s="92" t="str">
        <f>IF(TRIM(G384)&lt;&gt;"",COUNTA($G$66:G384)&amp;"","")</f>
        <v/>
      </c>
      <c r="C384" s="91"/>
      <c r="D384" s="93"/>
      <c r="E384" s="89">
        <v>26560040</v>
      </c>
      <c r="F384" s="23" t="s">
        <v>786</v>
      </c>
      <c r="G384" s="91"/>
      <c r="H384" s="91"/>
      <c r="I384" s="91"/>
      <c r="J384" s="91"/>
      <c r="K384" s="91"/>
      <c r="L384" s="91"/>
      <c r="M384" s="231"/>
      <c r="N384" s="91"/>
      <c r="O384" s="91"/>
      <c r="P384" s="232"/>
    </row>
    <row r="385" spans="2:17" s="38" customFormat="1" x14ac:dyDescent="0.3">
      <c r="B385" s="42" t="str">
        <f>IF(TRIM(G385)&lt;&gt;"",COUNTA($G$66:G385)&amp;"","")</f>
        <v>216</v>
      </c>
      <c r="C385" s="251" t="s">
        <v>1121</v>
      </c>
      <c r="D385" s="176"/>
      <c r="E385" s="176"/>
      <c r="F385" s="44" t="s">
        <v>1122</v>
      </c>
      <c r="G385" s="111">
        <v>61</v>
      </c>
      <c r="H385" s="111"/>
      <c r="I385" s="111" t="s">
        <v>34</v>
      </c>
      <c r="J385" s="104"/>
      <c r="K385" s="102">
        <v>65</v>
      </c>
      <c r="L385" s="102">
        <f>J385*K385</f>
        <v>0</v>
      </c>
      <c r="M385" s="103"/>
      <c r="N385" s="105"/>
      <c r="O385" s="102">
        <f>L385+M385+N385</f>
        <v>0</v>
      </c>
      <c r="P385" s="47">
        <f>G385*O385</f>
        <v>0</v>
      </c>
    </row>
    <row r="386" spans="2:17" s="38" customFormat="1" x14ac:dyDescent="0.3">
      <c r="B386" s="42" t="str">
        <f>IF(TRIM(G386)&lt;&gt;"",COUNTA($G$66:G386)&amp;"","")</f>
        <v>217</v>
      </c>
      <c r="C386" s="252"/>
      <c r="D386" s="176"/>
      <c r="E386" s="176"/>
      <c r="F386" s="44" t="s">
        <v>1123</v>
      </c>
      <c r="G386" s="111">
        <v>6</v>
      </c>
      <c r="H386" s="111"/>
      <c r="I386" s="111" t="s">
        <v>34</v>
      </c>
      <c r="J386" s="104"/>
      <c r="K386" s="102">
        <v>65</v>
      </c>
      <c r="L386" s="102">
        <f>J386*K386</f>
        <v>0</v>
      </c>
      <c r="M386" s="103"/>
      <c r="N386" s="105"/>
      <c r="O386" s="102">
        <f>L386+M386+N386</f>
        <v>0</v>
      </c>
      <c r="P386" s="47">
        <f>G386*O386</f>
        <v>0</v>
      </c>
    </row>
    <row r="387" spans="2:17" s="38" customFormat="1" x14ac:dyDescent="0.3">
      <c r="B387" s="42" t="str">
        <f>IF(TRIM(G387)&lt;&gt;"",COUNTA($G$66:G387)&amp;"","")</f>
        <v>218</v>
      </c>
      <c r="C387" s="252"/>
      <c r="D387" s="176"/>
      <c r="E387" s="176"/>
      <c r="F387" s="44" t="s">
        <v>1124</v>
      </c>
      <c r="G387" s="111">
        <v>1</v>
      </c>
      <c r="H387" s="111"/>
      <c r="I387" s="111" t="s">
        <v>34</v>
      </c>
      <c r="J387" s="104"/>
      <c r="K387" s="102">
        <v>65</v>
      </c>
      <c r="L387" s="102">
        <f>J387*K387</f>
        <v>0</v>
      </c>
      <c r="M387" s="103"/>
      <c r="N387" s="105"/>
      <c r="O387" s="102">
        <f>L387+M387+N387</f>
        <v>0</v>
      </c>
      <c r="P387" s="47">
        <f>G387*O387</f>
        <v>0</v>
      </c>
    </row>
    <row r="388" spans="2:17" s="38" customFormat="1" x14ac:dyDescent="0.3">
      <c r="B388" s="42" t="str">
        <f>IF(TRIM(G388)&lt;&gt;"",COUNTA($G$66:G388)&amp;"","")</f>
        <v>219</v>
      </c>
      <c r="C388" s="252"/>
      <c r="D388" s="176"/>
      <c r="E388" s="176"/>
      <c r="F388" s="44" t="s">
        <v>1125</v>
      </c>
      <c r="G388" s="111">
        <v>3</v>
      </c>
      <c r="H388" s="111"/>
      <c r="I388" s="111" t="s">
        <v>34</v>
      </c>
      <c r="J388" s="104"/>
      <c r="K388" s="102">
        <v>65</v>
      </c>
      <c r="L388" s="102">
        <f>J388*K388</f>
        <v>0</v>
      </c>
      <c r="M388" s="103"/>
      <c r="N388" s="105"/>
      <c r="O388" s="102">
        <f>L388+M388+N388</f>
        <v>0</v>
      </c>
      <c r="P388" s="47">
        <f>G388*O388</f>
        <v>0</v>
      </c>
    </row>
    <row r="389" spans="2:17" s="38" customFormat="1" x14ac:dyDescent="0.3">
      <c r="B389" s="42" t="str">
        <f>IF(TRIM(G389)&lt;&gt;"",COUNTA($G$66:G389)&amp;"","")</f>
        <v/>
      </c>
      <c r="C389" s="253"/>
      <c r="D389" s="176"/>
      <c r="E389" s="176"/>
      <c r="F389" s="44" t="s">
        <v>1126</v>
      </c>
      <c r="G389" s="111"/>
      <c r="H389" s="111"/>
      <c r="I389" s="111"/>
      <c r="J389" s="104"/>
      <c r="K389" s="102"/>
      <c r="L389" s="102"/>
      <c r="M389" s="103"/>
      <c r="N389" s="105"/>
      <c r="O389" s="102"/>
      <c r="P389" s="47"/>
    </row>
    <row r="390" spans="2:17" s="38" customFormat="1" ht="14.4" thickBot="1" x14ac:dyDescent="0.35">
      <c r="B390" s="177" t="str">
        <f>IF(TRIM(G390)&lt;&gt;"",COUNTA($G$66:G390)&amp;"","")</f>
        <v/>
      </c>
      <c r="C390" s="178"/>
      <c r="D390" s="178"/>
      <c r="E390" s="178"/>
      <c r="F390" s="17" t="s">
        <v>8</v>
      </c>
      <c r="G390" s="26"/>
      <c r="H390" s="26"/>
      <c r="I390" s="26"/>
      <c r="J390" s="37"/>
      <c r="K390" s="37"/>
      <c r="L390" s="19"/>
      <c r="M390" s="70"/>
      <c r="N390" s="37"/>
      <c r="O390" s="19"/>
      <c r="P390" s="48">
        <f>SUM(P344:P389)</f>
        <v>0</v>
      </c>
    </row>
    <row r="391" spans="2:17" s="38" customFormat="1" x14ac:dyDescent="0.3">
      <c r="B391" s="177" t="str">
        <f>IF(TRIM(G391)&lt;&gt;"",COUNTA($G$66:G391)&amp;"","")</f>
        <v/>
      </c>
      <c r="C391" s="178"/>
      <c r="D391" s="178"/>
      <c r="E391" s="178"/>
      <c r="F391" s="120"/>
      <c r="G391" s="127"/>
      <c r="H391" s="127"/>
      <c r="I391" s="127"/>
      <c r="J391" s="128"/>
      <c r="K391" s="128"/>
      <c r="L391" s="179"/>
      <c r="M391" s="180"/>
      <c r="N391" s="128"/>
      <c r="O391" s="179"/>
      <c r="P391" s="181"/>
    </row>
    <row r="392" spans="2:17" s="38" customFormat="1" x14ac:dyDescent="0.3">
      <c r="B392" s="177" t="str">
        <f>IF(TRIM(G392)&lt;&gt;"",COUNTA($G$66:G392)&amp;"","")</f>
        <v/>
      </c>
      <c r="C392" s="178"/>
      <c r="D392" s="178"/>
      <c r="E392" s="178"/>
      <c r="F392" s="120"/>
      <c r="G392" s="4"/>
      <c r="H392" s="4"/>
      <c r="I392" s="4"/>
      <c r="J392" s="6"/>
      <c r="K392" s="6"/>
      <c r="L392" s="182"/>
      <c r="M392" s="183"/>
      <c r="N392" s="6"/>
      <c r="O392" s="182"/>
      <c r="P392" s="184"/>
    </row>
    <row r="393" spans="2:17" s="38" customFormat="1" x14ac:dyDescent="0.3">
      <c r="B393" s="92" t="str">
        <f>IF(TRIM(G393)&lt;&gt;"",COUNTA($G$66:G393)&amp;"","")</f>
        <v/>
      </c>
      <c r="C393" s="91"/>
      <c r="D393" s="91"/>
      <c r="E393" s="89">
        <v>320000</v>
      </c>
      <c r="F393" s="3" t="s">
        <v>815</v>
      </c>
      <c r="G393" s="90"/>
      <c r="H393" s="124"/>
      <c r="I393" s="91"/>
      <c r="J393" s="91"/>
      <c r="K393" s="91"/>
      <c r="L393" s="91"/>
      <c r="M393" s="231"/>
      <c r="N393" s="91"/>
      <c r="O393" s="91"/>
      <c r="P393" s="232"/>
    </row>
    <row r="394" spans="2:17" s="38" customFormat="1" x14ac:dyDescent="0.3">
      <c r="B394" s="92" t="str">
        <f>IF(TRIM(G394)&lt;&gt;"",COUNTA($G$66:G394)&amp;"","")</f>
        <v/>
      </c>
      <c r="C394" s="91"/>
      <c r="D394" s="91"/>
      <c r="E394" s="89">
        <v>32172300</v>
      </c>
      <c r="F394" s="196" t="s">
        <v>844</v>
      </c>
      <c r="G394" s="90"/>
      <c r="H394" s="124"/>
      <c r="I394" s="91"/>
      <c r="J394" s="91"/>
      <c r="K394" s="91"/>
      <c r="L394" s="91"/>
      <c r="M394" s="231"/>
      <c r="N394" s="91"/>
      <c r="O394" s="91"/>
      <c r="P394" s="232"/>
    </row>
    <row r="395" spans="2:17" s="38" customFormat="1" x14ac:dyDescent="0.3">
      <c r="B395" s="39" t="str">
        <f>IF(TRIM(G395)&lt;&gt;"",COUNTA($G$66:G395)&amp;"","")</f>
        <v>220</v>
      </c>
      <c r="C395" s="198"/>
      <c r="D395" s="198"/>
      <c r="E395" s="198"/>
      <c r="F395" s="157" t="s">
        <v>1127</v>
      </c>
      <c r="G395" s="165">
        <v>10</v>
      </c>
      <c r="H395" s="192"/>
      <c r="I395" s="166" t="s">
        <v>34</v>
      </c>
      <c r="J395" s="136"/>
      <c r="K395" s="101">
        <v>53</v>
      </c>
      <c r="L395" s="102">
        <f t="shared" ref="L395" si="197">J395*K395</f>
        <v>0</v>
      </c>
      <c r="M395" s="103"/>
      <c r="N395" s="137"/>
      <c r="O395" s="102">
        <f t="shared" ref="O395" si="198">L395+M395+N395</f>
        <v>0</v>
      </c>
      <c r="P395" s="47">
        <f t="shared" ref="P395" si="199">G395*O395</f>
        <v>0</v>
      </c>
    </row>
    <row r="396" spans="2:17" s="38" customFormat="1" x14ac:dyDescent="0.3">
      <c r="B396" s="39" t="str">
        <f>IF(TRIM(G396)&lt;&gt;"",COUNTA($G$66:G396)&amp;"","")</f>
        <v>221</v>
      </c>
      <c r="C396" s="198"/>
      <c r="D396" s="198"/>
      <c r="E396" s="198"/>
      <c r="F396" s="157" t="s">
        <v>1128</v>
      </c>
      <c r="G396" s="165">
        <v>9970</v>
      </c>
      <c r="H396" s="192"/>
      <c r="I396" s="166" t="s">
        <v>36</v>
      </c>
      <c r="J396" s="136"/>
      <c r="K396" s="101">
        <v>53</v>
      </c>
      <c r="L396" s="102">
        <f t="shared" ref="L396" si="200">J396*K396</f>
        <v>0</v>
      </c>
      <c r="M396" s="103"/>
      <c r="N396" s="137"/>
      <c r="O396" s="102">
        <f t="shared" ref="O396" si="201">L396+M396+N396</f>
        <v>0</v>
      </c>
      <c r="P396" s="47">
        <f t="shared" ref="P396" si="202">G396*O396</f>
        <v>0</v>
      </c>
    </row>
    <row r="397" spans="2:17" s="38" customFormat="1" ht="14.4" thickBot="1" x14ac:dyDescent="0.35">
      <c r="B397" s="201" t="str">
        <f>IF(TRIM(G397)&lt;&gt;"",COUNTA($G$66:G397)&amp;"","")</f>
        <v/>
      </c>
      <c r="C397" s="178"/>
      <c r="D397" s="178"/>
      <c r="E397" s="178"/>
      <c r="F397" s="202" t="s">
        <v>8</v>
      </c>
      <c r="G397" s="35"/>
      <c r="H397" s="203"/>
      <c r="I397" s="26"/>
      <c r="J397" s="37"/>
      <c r="K397" s="37"/>
      <c r="L397" s="19"/>
      <c r="M397" s="70"/>
      <c r="N397" s="37"/>
      <c r="O397" s="19"/>
      <c r="P397" s="48">
        <f>SUM(P395:P396)</f>
        <v>0</v>
      </c>
    </row>
    <row r="398" spans="2:17" s="38" customFormat="1" x14ac:dyDescent="0.3">
      <c r="B398" s="39" t="str">
        <f>IF(TRIM(G398)&lt;&gt;"",COUNTA($G$66:G398)&amp;"","")</f>
        <v/>
      </c>
      <c r="C398" s="111"/>
      <c r="D398" s="111"/>
      <c r="E398" s="3"/>
      <c r="F398" s="3"/>
      <c r="G398" s="33"/>
      <c r="H398" s="194"/>
      <c r="I398" s="20"/>
      <c r="J398" s="21"/>
      <c r="K398" s="21"/>
      <c r="L398" s="21"/>
      <c r="M398" s="67"/>
      <c r="N398" s="21"/>
      <c r="O398" s="21"/>
      <c r="P398" s="56"/>
    </row>
    <row r="399" spans="2:17" s="38" customFormat="1" x14ac:dyDescent="0.3">
      <c r="B399" s="39"/>
      <c r="C399" s="110"/>
      <c r="D399" s="110"/>
      <c r="E399" s="207"/>
      <c r="F399" s="17"/>
      <c r="G399" s="171"/>
      <c r="H399" s="153"/>
      <c r="I399" s="5"/>
      <c r="J399" s="168"/>
      <c r="K399" s="168"/>
      <c r="L399" s="209"/>
      <c r="M399" s="210"/>
      <c r="N399" s="168"/>
      <c r="O399" s="209"/>
      <c r="P399" s="211"/>
      <c r="Q399" s="208"/>
    </row>
    <row r="400" spans="2:17" s="38" customFormat="1" x14ac:dyDescent="0.3">
      <c r="B400" s="39" t="str">
        <f>IF(TRIM(G400)&lt;&gt;"",COUNTA($G$66:G400)&amp;"","")</f>
        <v/>
      </c>
      <c r="C400" s="111"/>
      <c r="D400" s="111"/>
      <c r="E400" s="111"/>
      <c r="F400" s="40" t="s">
        <v>18</v>
      </c>
      <c r="G400" s="111"/>
      <c r="H400" s="111"/>
      <c r="I400" s="41"/>
      <c r="J400" s="78"/>
      <c r="K400" s="79"/>
      <c r="L400" s="79"/>
      <c r="M400" s="80"/>
      <c r="N400" s="4"/>
      <c r="O400" s="1"/>
      <c r="P400" s="106">
        <f>P74+P82+P160+P168+P196+P202+P215+P223+P242+P260+P271+P326+P340+P390+P397</f>
        <v>0</v>
      </c>
    </row>
    <row r="401" spans="2:16" s="38" customFormat="1" x14ac:dyDescent="0.3">
      <c r="B401" s="42" t="str">
        <f>IF(TRIM(G401)&lt;&gt;"",COUNTA($G$66:G401)&amp;"","")</f>
        <v/>
      </c>
      <c r="C401" s="112"/>
      <c r="D401" s="112"/>
      <c r="E401" s="112"/>
      <c r="F401" s="40" t="s">
        <v>28</v>
      </c>
      <c r="G401" s="43"/>
      <c r="H401" s="43"/>
      <c r="I401" s="44"/>
      <c r="J401" s="81"/>
      <c r="K401" s="79"/>
      <c r="L401" s="79"/>
      <c r="M401" s="82"/>
      <c r="N401" s="4"/>
      <c r="O401" s="1"/>
      <c r="P401" s="106">
        <f>P400*5%</f>
        <v>0</v>
      </c>
    </row>
    <row r="402" spans="2:16" s="38" customFormat="1" x14ac:dyDescent="0.3">
      <c r="B402" s="42" t="str">
        <f>IF(TRIM(G402)&lt;&gt;"",COUNTA($G$66:G402)&amp;"","")</f>
        <v/>
      </c>
      <c r="C402" s="112"/>
      <c r="D402" s="112"/>
      <c r="E402" s="112"/>
      <c r="F402" s="45" t="s">
        <v>982</v>
      </c>
      <c r="G402" s="43"/>
      <c r="H402" s="43"/>
      <c r="I402" s="44"/>
      <c r="J402" s="83"/>
      <c r="K402" s="79"/>
      <c r="L402" s="79"/>
      <c r="M402" s="82"/>
      <c r="N402" s="4"/>
      <c r="O402" s="1"/>
      <c r="P402" s="107">
        <f>P400*20%</f>
        <v>0</v>
      </c>
    </row>
    <row r="403" spans="2:16" s="38" customFormat="1" ht="15.75" customHeight="1" thickBot="1" x14ac:dyDescent="0.35">
      <c r="B403" s="72" t="str">
        <f>IF(TRIM(G403)&lt;&gt;"",COUNTA($G$66:G403)&amp;"","")</f>
        <v/>
      </c>
      <c r="C403" s="73"/>
      <c r="D403" s="73"/>
      <c r="E403" s="74"/>
      <c r="F403" s="75" t="s">
        <v>19</v>
      </c>
      <c r="G403" s="76"/>
      <c r="H403" s="76"/>
      <c r="I403" s="77"/>
      <c r="J403" s="84"/>
      <c r="K403" s="85"/>
      <c r="L403" s="85"/>
      <c r="M403" s="86"/>
      <c r="N403" s="5"/>
      <c r="O403" s="113"/>
      <c r="P403" s="108">
        <f>P400+P401+P402</f>
        <v>0</v>
      </c>
    </row>
    <row r="404" spans="2:16" s="38" customFormat="1" ht="18" customHeight="1" thickBot="1" x14ac:dyDescent="0.35">
      <c r="B404" s="261"/>
      <c r="C404" s="262"/>
      <c r="D404" s="262"/>
      <c r="E404" s="262"/>
      <c r="F404" s="262"/>
      <c r="G404" s="262"/>
      <c r="H404" s="262"/>
      <c r="I404" s="262"/>
      <c r="J404" s="262"/>
      <c r="K404" s="262"/>
      <c r="L404" s="262"/>
      <c r="M404" s="262"/>
      <c r="N404" s="262"/>
      <c r="O404" s="262"/>
      <c r="P404" s="263"/>
    </row>
    <row r="406" spans="2:16" x14ac:dyDescent="0.3">
      <c r="C406" s="27"/>
      <c r="D406" s="27"/>
      <c r="E406" s="27"/>
    </row>
  </sheetData>
  <mergeCells count="131">
    <mergeCell ref="C275:C301"/>
    <mergeCell ref="D275:D301"/>
    <mergeCell ref="E275:E301"/>
    <mergeCell ref="C302:C323"/>
    <mergeCell ref="D302:D323"/>
    <mergeCell ref="E302:E323"/>
    <mergeCell ref="B404:P404"/>
    <mergeCell ref="C91:C95"/>
    <mergeCell ref="D91:D95"/>
    <mergeCell ref="E91:E95"/>
    <mergeCell ref="C116:C120"/>
    <mergeCell ref="D116:D120"/>
    <mergeCell ref="E116:E120"/>
    <mergeCell ref="C121:C125"/>
    <mergeCell ref="D121:D125"/>
    <mergeCell ref="E121:E125"/>
    <mergeCell ref="C126:C130"/>
    <mergeCell ref="D126:D130"/>
    <mergeCell ref="E126:E130"/>
    <mergeCell ref="C233:C234"/>
    <mergeCell ref="D233:D234"/>
    <mergeCell ref="E233:E234"/>
    <mergeCell ref="C238:C241"/>
    <mergeCell ref="D238:D240"/>
    <mergeCell ref="E238:E240"/>
    <mergeCell ref="C267:C270"/>
    <mergeCell ref="D267:D270"/>
    <mergeCell ref="E267:E270"/>
    <mergeCell ref="C219:C220"/>
    <mergeCell ref="D219:D220"/>
    <mergeCell ref="E219:E220"/>
    <mergeCell ref="C230:C231"/>
    <mergeCell ref="D230:D231"/>
    <mergeCell ref="E230:E231"/>
    <mergeCell ref="C228:C229"/>
    <mergeCell ref="D228:D229"/>
    <mergeCell ref="E228:E229"/>
    <mergeCell ref="C206:C210"/>
    <mergeCell ref="D206:D210"/>
    <mergeCell ref="E206:E210"/>
    <mergeCell ref="C211:C212"/>
    <mergeCell ref="D211:D212"/>
    <mergeCell ref="E211:E212"/>
    <mergeCell ref="C213:C214"/>
    <mergeCell ref="D213:D214"/>
    <mergeCell ref="E213:E214"/>
    <mergeCell ref="C156:C159"/>
    <mergeCell ref="D156:D159"/>
    <mergeCell ref="E156:E159"/>
    <mergeCell ref="C181:C185"/>
    <mergeCell ref="D181:D185"/>
    <mergeCell ref="E181:E185"/>
    <mergeCell ref="C187:C190"/>
    <mergeCell ref="D187:D190"/>
    <mergeCell ref="E187:E190"/>
    <mergeCell ref="C165:C167"/>
    <mergeCell ref="D165:D167"/>
    <mergeCell ref="E165:E167"/>
    <mergeCell ref="C177:C179"/>
    <mergeCell ref="D177:D179"/>
    <mergeCell ref="E177:E179"/>
    <mergeCell ref="D111:D115"/>
    <mergeCell ref="E111:E115"/>
    <mergeCell ref="C151:C155"/>
    <mergeCell ref="D151:D155"/>
    <mergeCell ref="E151:E155"/>
    <mergeCell ref="C140:C144"/>
    <mergeCell ref="D140:D144"/>
    <mergeCell ref="E140:E144"/>
    <mergeCell ref="C145:C150"/>
    <mergeCell ref="D145:D150"/>
    <mergeCell ref="E145:E150"/>
    <mergeCell ref="O63:O64"/>
    <mergeCell ref="P63:P64"/>
    <mergeCell ref="C79:C81"/>
    <mergeCell ref="D79:D81"/>
    <mergeCell ref="E79:E81"/>
    <mergeCell ref="G63:G64"/>
    <mergeCell ref="H63:H64"/>
    <mergeCell ref="I63:I64"/>
    <mergeCell ref="J63:L63"/>
    <mergeCell ref="M63:M64"/>
    <mergeCell ref="N63:N64"/>
    <mergeCell ref="B63:B64"/>
    <mergeCell ref="C63:C64"/>
    <mergeCell ref="D63:D64"/>
    <mergeCell ref="E63:E64"/>
    <mergeCell ref="F63:F64"/>
    <mergeCell ref="C174:C176"/>
    <mergeCell ref="D174:D176"/>
    <mergeCell ref="E174:E176"/>
    <mergeCell ref="C96:C100"/>
    <mergeCell ref="D96:D100"/>
    <mergeCell ref="E96:E100"/>
    <mergeCell ref="C86:C90"/>
    <mergeCell ref="D86:D90"/>
    <mergeCell ref="E86:E90"/>
    <mergeCell ref="C131:C135"/>
    <mergeCell ref="D131:D135"/>
    <mergeCell ref="E131:E135"/>
    <mergeCell ref="C136:C139"/>
    <mergeCell ref="D136:D139"/>
    <mergeCell ref="E136:E139"/>
    <mergeCell ref="C101:C105"/>
    <mergeCell ref="D101:D105"/>
    <mergeCell ref="E101:E105"/>
    <mergeCell ref="C106:C110"/>
    <mergeCell ref="C330:C339"/>
    <mergeCell ref="C344:C369"/>
    <mergeCell ref="D344:D369"/>
    <mergeCell ref="C371:C383"/>
    <mergeCell ref="C385:C389"/>
    <mergeCell ref="E2:F2"/>
    <mergeCell ref="E3:F3"/>
    <mergeCell ref="E4:F4"/>
    <mergeCell ref="E5:F5"/>
    <mergeCell ref="E6:F6"/>
    <mergeCell ref="C194:C195"/>
    <mergeCell ref="D194:D195"/>
    <mergeCell ref="E194:E195"/>
    <mergeCell ref="C251:C259"/>
    <mergeCell ref="D251:D259"/>
    <mergeCell ref="E251:E259"/>
    <mergeCell ref="C265:C266"/>
    <mergeCell ref="D265:D266"/>
    <mergeCell ref="E265:E266"/>
    <mergeCell ref="E55:F55"/>
    <mergeCell ref="E57:F57"/>
    <mergeCell ref="D106:D110"/>
    <mergeCell ref="E106:E110"/>
    <mergeCell ref="C111:C115"/>
  </mergeCells>
  <printOptions horizontalCentered="1"/>
  <pageMargins left="0.2" right="0.25" top="0.25" bottom="0.25" header="0" footer="0"/>
  <pageSetup scale="48" fitToHeight="0" orientation="portrait" horizontalDpi="1200" verticalDpi="1200" r:id="rId1"/>
  <headerFooter differentFirst="1">
    <oddHeader>&amp;CPage &amp;P of &amp;N</oddHeader>
  </headerFooter>
  <rowBreaks count="1" manualBreakCount="1">
    <brk id="62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i = " h t t p : / / w w w . w 3 . o r g / 2 0 0 1 / X M L S c h e m a - i n s t a n c e "   x m l n s : x s d = " h t t p : / / w w w . w 3 . o r g / 2 0 0 1 / X M L S c h e m a " > < T o k e n s / > < / S w i f t T o k e n s > 
</file>

<file path=customXml/itemProps1.xml><?xml version="1.0" encoding="utf-8"?>
<ds:datastoreItem xmlns:ds="http://schemas.openxmlformats.org/officeDocument/2006/customXml" ds:itemID="{4134560B-0C55-4880-A7E8-3EB6DE42DA0F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MAIN BUILDING</vt:lpstr>
      <vt:lpstr>GARAGE</vt:lpstr>
      <vt:lpstr>GARAGE!Print_Area</vt:lpstr>
      <vt:lpstr>'MAIN BUILDING'!Print_Area</vt:lpstr>
      <vt:lpstr>GARAGE!Print_Titles</vt:lpstr>
      <vt:lpstr>'MAIN BUILDING'!Print_Titles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Absolute002</dc:creator>
  <cp:lastModifiedBy>HP</cp:lastModifiedBy>
  <cp:lastPrinted>2022-04-25T10:30:54Z</cp:lastPrinted>
  <dcterms:created xsi:type="dcterms:W3CDTF">2013-09-18T14:51:37Z</dcterms:created>
  <dcterms:modified xsi:type="dcterms:W3CDTF">2026-03-11T16:52:17Z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{4134560B-0C55-4880-A7E8-3EB6DE42DA0F}</vt:lpwstr>
  </property>
</Properties>
</file>